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mero\Boy Scouts of America\Denver Area Council - Documents\Camping\Summer Camp Monthly Reports\PV Camp Reports\Monthly Reports\2020 Monthly Reports\"/>
    </mc:Choice>
  </mc:AlternateContent>
  <xr:revisionPtr revIDLastSave="604" documentId="8_{4953FF5D-11E6-4894-B34E-B3FE6FFB186D}" xr6:coauthVersionLast="45" xr6:coauthVersionMax="45" xr10:uidLastSave="{A7EF4974-DB5B-4652-97EC-2E779D52C3BC}"/>
  <bookViews>
    <workbookView xWindow="510" yWindow="990" windowWidth="17790" windowHeight="90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" l="1"/>
  <c r="J61" i="1" l="1"/>
  <c r="A17" i="2" l="1"/>
  <c r="Z65" i="1" l="1"/>
  <c r="V65" i="1"/>
  <c r="R65" i="1"/>
  <c r="N65" i="1"/>
  <c r="J65" i="1"/>
  <c r="F65" i="1"/>
  <c r="B65" i="1"/>
  <c r="Z61" i="1" l="1"/>
  <c r="V61" i="1"/>
  <c r="R61" i="1"/>
  <c r="N61" i="1"/>
  <c r="F61" i="1"/>
  <c r="B61" i="1"/>
  <c r="AA61" i="1" l="1"/>
  <c r="L61" i="1" l="1"/>
  <c r="K61" i="1" l="1"/>
  <c r="C61" i="1" l="1"/>
  <c r="AB62" i="1" l="1"/>
  <c r="X62" i="1"/>
  <c r="T62" i="1"/>
  <c r="P62" i="1"/>
  <c r="L62" i="1"/>
  <c r="H62" i="1"/>
  <c r="D62" i="1"/>
  <c r="D61" i="1"/>
  <c r="AA62" i="1"/>
  <c r="W62" i="1"/>
  <c r="W61" i="1"/>
  <c r="S62" i="1"/>
  <c r="S61" i="1"/>
  <c r="O62" i="1"/>
  <c r="O61" i="1"/>
  <c r="K62" i="1"/>
  <c r="G62" i="1"/>
  <c r="C62" i="1"/>
  <c r="F62" i="1"/>
  <c r="Z62" i="1"/>
  <c r="V62" i="1"/>
  <c r="R62" i="1"/>
  <c r="N62" i="1"/>
  <c r="J62" i="1"/>
  <c r="B62" i="1"/>
  <c r="H61" i="1"/>
  <c r="P61" i="1"/>
  <c r="T61" i="1"/>
  <c r="X61" i="1"/>
  <c r="AB61" i="1"/>
  <c r="C63" i="1" l="1"/>
  <c r="D67" i="1"/>
  <c r="H67" i="1"/>
  <c r="M67" i="1"/>
  <c r="K70" i="1"/>
  <c r="D63" i="1"/>
  <c r="V63" i="1"/>
  <c r="X63" i="1"/>
  <c r="N63" i="1"/>
  <c r="B63" i="1"/>
  <c r="AB63" i="1"/>
  <c r="AA63" i="1"/>
  <c r="W63" i="1"/>
  <c r="P63" i="1"/>
  <c r="O63" i="1"/>
  <c r="H63" i="1"/>
  <c r="F63" i="1"/>
  <c r="G63" i="1"/>
  <c r="L63" i="1"/>
  <c r="J63" i="1"/>
  <c r="K63" i="1"/>
  <c r="Z63" i="1"/>
  <c r="T63" i="1"/>
  <c r="S63" i="1"/>
  <c r="R63" i="1"/>
  <c r="H68" i="1" l="1"/>
  <c r="H66" i="1" s="1"/>
  <c r="M68" i="1"/>
  <c r="M66" i="1" s="1"/>
  <c r="D68" i="1"/>
  <c r="D66" i="1" l="1"/>
  <c r="R67" i="1" s="1"/>
  <c r="R66" i="1" l="1"/>
  <c r="AC66" i="1"/>
  <c r="AC68" i="1" s="1"/>
  <c r="R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 Corcoran</author>
  </authors>
  <commentList>
    <comment ref="J42" authorId="0" shapeId="0" xr:uid="{6BF0AA5D-7420-4260-983B-4638B2FAC6D3}">
      <text>
        <r>
          <rPr>
            <b/>
            <sz val="9"/>
            <color indexed="81"/>
            <rFont val="Tahoma"/>
            <family val="2"/>
          </rPr>
          <t>Will Corcoran:</t>
        </r>
        <r>
          <rPr>
            <sz val="9"/>
            <color indexed="81"/>
            <rFont val="Tahoma"/>
            <family val="2"/>
          </rPr>
          <t xml:space="preserve">
772 is split up between 3 campsites (Deadwood, Cripple Creek, and El Paso) due to their size at 110.</t>
        </r>
      </text>
    </comment>
    <comment ref="J45" authorId="0" shapeId="0" xr:uid="{40AFBF0E-CB45-4251-A2E3-7BAA914CB8FB}">
      <text>
        <r>
          <rPr>
            <b/>
            <sz val="9"/>
            <color indexed="81"/>
            <rFont val="Tahoma"/>
            <family val="2"/>
          </rPr>
          <t>Will Corcoran:</t>
        </r>
        <r>
          <rPr>
            <sz val="9"/>
            <color indexed="81"/>
            <rFont val="Tahoma"/>
            <family val="2"/>
          </rPr>
          <t xml:space="preserve">
772 is split up between 3 campsites (Deadwood, Cripple Creek, and El Paso) due to their size at 110.</t>
        </r>
      </text>
    </comment>
    <comment ref="J56" authorId="0" shapeId="0" xr:uid="{75CAFB00-C5F1-412E-856F-0440BA9BC4C6}">
      <text>
        <r>
          <rPr>
            <b/>
            <sz val="9"/>
            <color indexed="81"/>
            <rFont val="Tahoma"/>
            <family val="2"/>
          </rPr>
          <t>Will Corcoran:</t>
        </r>
        <r>
          <rPr>
            <sz val="9"/>
            <color indexed="81"/>
            <rFont val="Tahoma"/>
            <family val="2"/>
          </rPr>
          <t xml:space="preserve">
772 is split up between 3 campsites (Deadwood, Cripple Creek, and El Paso) due to their size at 110.</t>
        </r>
      </text>
    </comment>
  </commentList>
</comments>
</file>

<file path=xl/sharedStrings.xml><?xml version="1.0" encoding="utf-8"?>
<sst xmlns="http://schemas.openxmlformats.org/spreadsheetml/2006/main" count="199" uniqueCount="62">
  <si>
    <t>WEEK</t>
  </si>
  <si>
    <t>TOTAL TROOP/BOY/ADULT</t>
  </si>
  <si>
    <t>Tombstone (40)</t>
  </si>
  <si>
    <t>CAMPSITE</t>
  </si>
  <si>
    <t>Troop</t>
  </si>
  <si>
    <t>Ogallala (50)</t>
  </si>
  <si>
    <t>Y</t>
  </si>
  <si>
    <t>A</t>
  </si>
  <si>
    <t>Dist</t>
  </si>
  <si>
    <t>Raton (30)</t>
  </si>
  <si>
    <t>Sedalia (60)</t>
  </si>
  <si>
    <t>TOTAL</t>
  </si>
  <si>
    <t>Adults:</t>
  </si>
  <si>
    <t>Troops:</t>
  </si>
  <si>
    <t>Capacity:</t>
  </si>
  <si>
    <t>OOC</t>
  </si>
  <si>
    <t xml:space="preserve">    Scouts:</t>
  </si>
  <si>
    <t>Council</t>
  </si>
  <si>
    <t>C</t>
  </si>
  <si>
    <r>
      <t xml:space="preserve">              
Creede (40)
</t>
    </r>
    <r>
      <rPr>
        <sz val="7.5"/>
        <rFont val="Arial"/>
        <family val="2"/>
      </rPr>
      <t>ADA Campsite
If a troop has a special need, we will ask existing troops to move</t>
    </r>
    <r>
      <rPr>
        <sz val="10"/>
        <rFont val="Arial"/>
        <family val="2"/>
      </rPr>
      <t xml:space="preserve">
</t>
    </r>
  </si>
  <si>
    <t>Wichita (40)</t>
  </si>
  <si>
    <t>Stillwater (30)</t>
  </si>
  <si>
    <t xml:space="preserve">Santa Fe (50)             </t>
  </si>
  <si>
    <t>Abilene (40)</t>
  </si>
  <si>
    <t>Cripple Creek (24)</t>
  </si>
  <si>
    <t>Deadwood (50)</t>
  </si>
  <si>
    <t>Victor (24)</t>
  </si>
  <si>
    <t>El Paso (36)</t>
  </si>
  <si>
    <t>Laredo (24)</t>
  </si>
  <si>
    <t>G</t>
  </si>
  <si>
    <t>Difference from today compared to 2018 actual</t>
  </si>
  <si>
    <t>2018 Actual</t>
  </si>
  <si>
    <t>2019 % increase for 2018</t>
  </si>
  <si>
    <t>1G</t>
  </si>
  <si>
    <t>*Scouts BSA Girls Troop</t>
  </si>
  <si>
    <t xml:space="preserve">JUNE 7 </t>
  </si>
  <si>
    <t xml:space="preserve">JUNE 14 </t>
  </si>
  <si>
    <t>JUNE 28</t>
  </si>
  <si>
    <t xml:space="preserve">JULY 5 </t>
  </si>
  <si>
    <t xml:space="preserve">JULY 12 </t>
  </si>
  <si>
    <t>JULY 19</t>
  </si>
  <si>
    <t>630G</t>
  </si>
  <si>
    <t>2176G</t>
  </si>
  <si>
    <t>Dodge (60)
Reserved for Girl Troops</t>
  </si>
  <si>
    <t>V</t>
  </si>
  <si>
    <t>767G</t>
  </si>
  <si>
    <t>T</t>
  </si>
  <si>
    <t>GM</t>
  </si>
  <si>
    <t>19G</t>
  </si>
  <si>
    <t>844G</t>
  </si>
  <si>
    <t>64G</t>
  </si>
  <si>
    <t>345G</t>
  </si>
  <si>
    <t>TR</t>
  </si>
  <si>
    <t>888G</t>
  </si>
  <si>
    <t>PT</t>
  </si>
  <si>
    <t>1223G</t>
  </si>
  <si>
    <t>46G</t>
  </si>
  <si>
    <t xml:space="preserve">JUNE 21 - FULL     </t>
  </si>
  <si>
    <t>2025G</t>
  </si>
  <si>
    <t>F</t>
  </si>
  <si>
    <t>328G</t>
  </si>
  <si>
    <t>292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</si>
</sst>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8"/>
      <name val="Arial"/>
      <family val="2"/>
    </font>
    <font>
      <b/>
      <i/>
      <sz val="7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6" xfId="0" applyFont="1" applyBorder="1" applyAlignment="1">
      <alignment horizontal="center"/>
    </xf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0" xfId="0" applyFont="1"/>
    <xf numFmtId="0" fontId="9" fillId="0" borderId="33" xfId="0" applyFont="1" applyBorder="1" applyAlignment="1">
      <alignment horizontal="right" wrapText="1"/>
    </xf>
    <xf numFmtId="0" fontId="9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0" xfId="0" applyFont="1"/>
    <xf numFmtId="0" fontId="9" fillId="0" borderId="48" xfId="0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6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0" fontId="13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3" fillId="0" borderId="36" xfId="0" applyFont="1" applyBorder="1"/>
    <xf numFmtId="0" fontId="13" fillId="0" borderId="6" xfId="0" applyFont="1" applyBorder="1"/>
    <xf numFmtId="0" fontId="13" fillId="0" borderId="36" xfId="0" applyFont="1" applyBorder="1" applyAlignment="1">
      <alignment horizontal="right"/>
    </xf>
    <xf numFmtId="9" fontId="13" fillId="0" borderId="37" xfId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12" xfId="0" applyFont="1" applyBorder="1"/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9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0" borderId="13" xfId="0" applyFont="1" applyBorder="1"/>
    <xf numFmtId="0" fontId="6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right" wrapText="1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9" fontId="6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5" fillId="0" borderId="45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16" fontId="5" fillId="0" borderId="7" xfId="0" quotePrefix="1" applyNumberFormat="1" applyFont="1" applyBorder="1" applyAlignment="1">
      <alignment horizontal="center"/>
    </xf>
    <xf numFmtId="16" fontId="5" fillId="0" borderId="31" xfId="0" quotePrefix="1" applyNumberFormat="1" applyFont="1" applyBorder="1" applyAlignment="1">
      <alignment horizontal="center"/>
    </xf>
    <xf numFmtId="16" fontId="5" fillId="0" borderId="32" xfId="0" quotePrefix="1" applyNumberFormat="1" applyFont="1" applyBorder="1" applyAlignment="1">
      <alignment horizontal="center"/>
    </xf>
    <xf numFmtId="16" fontId="5" fillId="0" borderId="28" xfId="0" quotePrefix="1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/>
    </xf>
    <xf numFmtId="0" fontId="13" fillId="0" borderId="36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872490</xdr:colOff>
      <xdr:row>66</xdr:row>
      <xdr:rowOff>0</xdr:rowOff>
    </xdr:from>
    <xdr:ext cx="79716" cy="19797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82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234315</xdr:colOff>
      <xdr:row>66</xdr:row>
      <xdr:rowOff>76200</xdr:rowOff>
    </xdr:from>
    <xdr:ext cx="98043" cy="2024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1922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323850</xdr:colOff>
      <xdr:row>66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00550" y="782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tabSelected="1" view="pageBreakPreview" topLeftCell="D1" zoomScale="125" zoomScaleNormal="125" zoomScaleSheetLayoutView="125" workbookViewId="0">
      <selection activeCell="N19" sqref="N19"/>
    </sheetView>
  </sheetViews>
  <sheetFormatPr defaultColWidth="8.81640625" defaultRowHeight="12.5" x14ac:dyDescent="0.25"/>
  <cols>
    <col min="1" max="1" width="16.453125" style="51" customWidth="1"/>
    <col min="2" max="2" width="5.81640625" style="81" customWidth="1"/>
    <col min="3" max="3" width="5.81640625" style="70" customWidth="1"/>
    <col min="4" max="4" width="6.7265625" style="70" customWidth="1"/>
    <col min="5" max="7" width="5.81640625" style="70" customWidth="1"/>
    <col min="8" max="8" width="6.26953125" style="70" customWidth="1"/>
    <col min="9" max="17" width="5.81640625" style="70" customWidth="1"/>
    <col min="18" max="18" width="6.453125" style="81" customWidth="1"/>
    <col min="19" max="29" width="5.81640625" style="70" customWidth="1"/>
    <col min="30" max="16384" width="8.81640625" style="2"/>
  </cols>
  <sheetData>
    <row r="1" spans="1:29" ht="13.5" thickBot="1" x14ac:dyDescent="0.35">
      <c r="A1" s="1" t="s">
        <v>0</v>
      </c>
      <c r="B1" s="142" t="s">
        <v>35</v>
      </c>
      <c r="C1" s="150"/>
      <c r="D1" s="150"/>
      <c r="E1" s="151"/>
      <c r="F1" s="142" t="s">
        <v>36</v>
      </c>
      <c r="G1" s="143"/>
      <c r="H1" s="143"/>
      <c r="I1" s="144"/>
      <c r="J1" s="142" t="s">
        <v>57</v>
      </c>
      <c r="K1" s="143"/>
      <c r="L1" s="143"/>
      <c r="M1" s="144"/>
      <c r="N1" s="142" t="s">
        <v>37</v>
      </c>
      <c r="O1" s="143"/>
      <c r="P1" s="143"/>
      <c r="Q1" s="144"/>
      <c r="R1" s="142" t="s">
        <v>38</v>
      </c>
      <c r="S1" s="143"/>
      <c r="T1" s="143"/>
      <c r="U1" s="144"/>
      <c r="V1" s="142" t="s">
        <v>39</v>
      </c>
      <c r="W1" s="143"/>
      <c r="X1" s="143"/>
      <c r="Y1" s="144"/>
      <c r="Z1" s="139" t="s">
        <v>40</v>
      </c>
      <c r="AA1" s="140"/>
      <c r="AB1" s="140"/>
      <c r="AC1" s="141"/>
    </row>
    <row r="2" spans="1:29" s="6" customFormat="1" ht="13" thickBot="1" x14ac:dyDescent="0.3">
      <c r="A2" s="3" t="s">
        <v>3</v>
      </c>
      <c r="B2" s="4" t="s">
        <v>4</v>
      </c>
      <c r="C2" s="5" t="s">
        <v>6</v>
      </c>
      <c r="D2" s="5" t="s">
        <v>7</v>
      </c>
      <c r="E2" s="5" t="s">
        <v>8</v>
      </c>
      <c r="F2" s="4" t="s">
        <v>4</v>
      </c>
      <c r="G2" s="5" t="s">
        <v>6</v>
      </c>
      <c r="H2" s="5" t="s">
        <v>7</v>
      </c>
      <c r="I2" s="5" t="s">
        <v>8</v>
      </c>
      <c r="J2" s="4" t="s">
        <v>4</v>
      </c>
      <c r="K2" s="5" t="s">
        <v>6</v>
      </c>
      <c r="L2" s="5" t="s">
        <v>7</v>
      </c>
      <c r="M2" s="5" t="s">
        <v>8</v>
      </c>
      <c r="N2" s="4" t="s">
        <v>4</v>
      </c>
      <c r="O2" s="5" t="s">
        <v>6</v>
      </c>
      <c r="P2" s="5" t="s">
        <v>7</v>
      </c>
      <c r="Q2" s="5" t="s">
        <v>8</v>
      </c>
      <c r="R2" s="4" t="s">
        <v>4</v>
      </c>
      <c r="S2" s="5" t="s">
        <v>6</v>
      </c>
      <c r="T2" s="5" t="s">
        <v>7</v>
      </c>
      <c r="U2" s="5" t="s">
        <v>8</v>
      </c>
      <c r="V2" s="4" t="s">
        <v>4</v>
      </c>
      <c r="W2" s="5" t="s">
        <v>6</v>
      </c>
      <c r="X2" s="5" t="s">
        <v>7</v>
      </c>
      <c r="Y2" s="5" t="s">
        <v>8</v>
      </c>
      <c r="Z2" s="4" t="s">
        <v>4</v>
      </c>
      <c r="AA2" s="5" t="s">
        <v>6</v>
      </c>
      <c r="AB2" s="5" t="s">
        <v>7</v>
      </c>
      <c r="AC2" s="5" t="s">
        <v>8</v>
      </c>
    </row>
    <row r="3" spans="1:29" ht="10" customHeight="1" x14ac:dyDescent="0.25">
      <c r="A3" s="145" t="s">
        <v>2</v>
      </c>
      <c r="B3" s="128"/>
      <c r="C3" s="22"/>
      <c r="D3" s="22"/>
      <c r="E3" s="83"/>
      <c r="F3" s="106">
        <v>21</v>
      </c>
      <c r="G3" s="7">
        <v>20</v>
      </c>
      <c r="H3" s="7">
        <v>4</v>
      </c>
      <c r="I3" s="86" t="s">
        <v>29</v>
      </c>
      <c r="J3" s="106">
        <v>17</v>
      </c>
      <c r="K3" s="7">
        <v>35</v>
      </c>
      <c r="L3" s="7">
        <v>4</v>
      </c>
      <c r="M3" s="86" t="s">
        <v>15</v>
      </c>
      <c r="N3" s="106">
        <v>1</v>
      </c>
      <c r="O3" s="7">
        <v>7</v>
      </c>
      <c r="P3" s="7">
        <v>2</v>
      </c>
      <c r="Q3" s="86" t="s">
        <v>15</v>
      </c>
      <c r="R3" s="106"/>
      <c r="S3" s="7"/>
      <c r="T3" s="7"/>
      <c r="U3" s="86"/>
      <c r="V3" s="115"/>
      <c r="W3" s="10"/>
      <c r="X3" s="10"/>
      <c r="Y3" s="102"/>
      <c r="Z3" s="11"/>
      <c r="AA3" s="12"/>
      <c r="AB3" s="12"/>
      <c r="AC3" s="82"/>
    </row>
    <row r="4" spans="1:29" ht="10" customHeight="1" x14ac:dyDescent="0.25">
      <c r="A4" s="146"/>
      <c r="B4" s="129"/>
      <c r="C4" s="12"/>
      <c r="D4" s="12"/>
      <c r="E4" s="82"/>
      <c r="F4" s="104">
        <v>895</v>
      </c>
      <c r="G4" s="12">
        <v>10</v>
      </c>
      <c r="H4" s="12">
        <v>4</v>
      </c>
      <c r="I4" s="82" t="s">
        <v>15</v>
      </c>
      <c r="J4" s="104"/>
      <c r="K4" s="12"/>
      <c r="L4" s="12"/>
      <c r="M4" s="82"/>
      <c r="N4" s="104"/>
      <c r="O4" s="12"/>
      <c r="P4" s="12"/>
      <c r="Q4" s="82"/>
      <c r="R4" s="104"/>
      <c r="S4" s="12"/>
      <c r="T4" s="12"/>
      <c r="U4" s="82"/>
      <c r="V4" s="112"/>
      <c r="W4" s="7"/>
      <c r="X4" s="7"/>
      <c r="Y4" s="86"/>
      <c r="Z4" s="11"/>
      <c r="AA4" s="12"/>
      <c r="AB4" s="12"/>
      <c r="AC4" s="82"/>
    </row>
    <row r="5" spans="1:29" ht="10" customHeight="1" x14ac:dyDescent="0.25">
      <c r="A5" s="146"/>
      <c r="B5" s="129"/>
      <c r="C5" s="12"/>
      <c r="D5" s="12"/>
      <c r="E5" s="82"/>
      <c r="F5" s="119"/>
      <c r="G5" s="12"/>
      <c r="H5" s="12"/>
      <c r="I5" s="13"/>
      <c r="J5" s="11"/>
      <c r="K5" s="12"/>
      <c r="L5" s="12"/>
      <c r="M5" s="13"/>
      <c r="N5" s="11"/>
      <c r="O5" s="12"/>
      <c r="P5" s="12"/>
      <c r="Q5" s="13"/>
      <c r="R5" s="104"/>
      <c r="S5" s="12"/>
      <c r="T5" s="92"/>
      <c r="U5" s="82"/>
      <c r="V5" s="9"/>
      <c r="W5" s="7"/>
      <c r="X5" s="7"/>
      <c r="Y5" s="86"/>
      <c r="Z5" s="9"/>
      <c r="AA5" s="7"/>
      <c r="AB5" s="7"/>
      <c r="AC5" s="86"/>
    </row>
    <row r="6" spans="1:29" ht="10" customHeight="1" x14ac:dyDescent="0.25">
      <c r="A6" s="146"/>
      <c r="B6" s="104"/>
      <c r="C6" s="12"/>
      <c r="D6" s="12"/>
      <c r="E6" s="82"/>
      <c r="F6" s="119"/>
      <c r="G6" s="12"/>
      <c r="H6" s="12"/>
      <c r="I6" s="13"/>
      <c r="J6" s="11"/>
      <c r="K6" s="12"/>
      <c r="L6" s="12"/>
      <c r="M6" s="13"/>
      <c r="N6" s="11"/>
      <c r="O6" s="12"/>
      <c r="P6" s="12"/>
      <c r="Q6" s="13"/>
      <c r="R6" s="11"/>
      <c r="S6" s="12"/>
      <c r="T6" s="12"/>
      <c r="U6" s="13"/>
      <c r="V6" s="11"/>
      <c r="W6" s="12"/>
      <c r="X6" s="12"/>
      <c r="Y6" s="82"/>
      <c r="Z6" s="14"/>
      <c r="AA6" s="15"/>
      <c r="AB6" s="15"/>
      <c r="AC6" s="98"/>
    </row>
    <row r="7" spans="1:29" ht="10" customHeight="1" thickBot="1" x14ac:dyDescent="0.3">
      <c r="A7" s="148"/>
      <c r="B7" s="107"/>
      <c r="C7" s="17"/>
      <c r="D7" s="17"/>
      <c r="E7" s="18"/>
      <c r="F7" s="99"/>
      <c r="G7" s="17"/>
      <c r="H7" s="17"/>
      <c r="I7" s="18"/>
      <c r="J7" s="16"/>
      <c r="K7" s="17"/>
      <c r="L7" s="17"/>
      <c r="M7" s="18"/>
      <c r="N7" s="16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  <c r="Z7" s="19"/>
      <c r="AA7" s="20"/>
      <c r="AB7" s="20"/>
      <c r="AC7" s="95"/>
    </row>
    <row r="8" spans="1:29" ht="10" customHeight="1" x14ac:dyDescent="0.25">
      <c r="A8" s="145" t="s">
        <v>5</v>
      </c>
      <c r="B8" s="129"/>
      <c r="C8" s="12"/>
      <c r="D8" s="12"/>
      <c r="E8" s="82"/>
      <c r="F8" s="103">
        <v>520</v>
      </c>
      <c r="G8" s="22">
        <v>10</v>
      </c>
      <c r="H8" s="22">
        <v>2</v>
      </c>
      <c r="I8" s="83" t="s">
        <v>15</v>
      </c>
      <c r="J8" s="103">
        <v>600</v>
      </c>
      <c r="K8" s="22">
        <v>10</v>
      </c>
      <c r="L8" s="22">
        <v>2</v>
      </c>
      <c r="M8" s="83" t="s">
        <v>29</v>
      </c>
      <c r="N8" s="103">
        <v>845</v>
      </c>
      <c r="O8" s="22">
        <v>35</v>
      </c>
      <c r="P8" s="22">
        <v>10</v>
      </c>
      <c r="Q8" s="83" t="s">
        <v>15</v>
      </c>
      <c r="R8" s="103">
        <v>127</v>
      </c>
      <c r="S8" s="22">
        <v>30</v>
      </c>
      <c r="T8" s="22">
        <v>5</v>
      </c>
      <c r="U8" s="83" t="s">
        <v>18</v>
      </c>
      <c r="V8" s="103">
        <v>888</v>
      </c>
      <c r="W8" s="22">
        <v>11</v>
      </c>
      <c r="X8" s="22">
        <v>4</v>
      </c>
      <c r="Y8" s="83" t="s">
        <v>46</v>
      </c>
      <c r="Z8" s="104"/>
      <c r="AA8" s="12"/>
      <c r="AB8" s="12"/>
      <c r="AC8" s="82"/>
    </row>
    <row r="9" spans="1:29" ht="10" customHeight="1" x14ac:dyDescent="0.25">
      <c r="A9" s="146"/>
      <c r="B9" s="104"/>
      <c r="C9" s="12"/>
      <c r="D9" s="12"/>
      <c r="E9" s="82"/>
      <c r="F9" s="104">
        <v>999</v>
      </c>
      <c r="G9" s="12">
        <v>30</v>
      </c>
      <c r="H9" s="12">
        <v>4</v>
      </c>
      <c r="I9" s="82" t="s">
        <v>29</v>
      </c>
      <c r="J9" s="104">
        <v>345</v>
      </c>
      <c r="K9" s="12">
        <v>20</v>
      </c>
      <c r="L9" s="12">
        <v>5</v>
      </c>
      <c r="M9" s="82" t="s">
        <v>7</v>
      </c>
      <c r="N9" s="104"/>
      <c r="O9" s="12"/>
      <c r="P9" s="12"/>
      <c r="Q9" s="82"/>
      <c r="R9" s="104"/>
      <c r="S9" s="12"/>
      <c r="T9" s="12"/>
      <c r="U9" s="82"/>
      <c r="V9" s="104">
        <v>280</v>
      </c>
      <c r="W9" s="12">
        <v>20</v>
      </c>
      <c r="X9" s="12">
        <v>2</v>
      </c>
      <c r="Y9" s="82" t="s">
        <v>54</v>
      </c>
      <c r="Z9" s="11"/>
      <c r="AA9" s="12"/>
      <c r="AB9" s="12"/>
      <c r="AC9" s="82"/>
    </row>
    <row r="10" spans="1:29" ht="10" customHeight="1" x14ac:dyDescent="0.25">
      <c r="A10" s="146"/>
      <c r="B10" s="104"/>
      <c r="C10" s="12"/>
      <c r="D10" s="12"/>
      <c r="E10" s="82"/>
      <c r="F10" s="119"/>
      <c r="G10" s="12"/>
      <c r="H10" s="12"/>
      <c r="I10" s="82"/>
      <c r="J10" s="104">
        <v>231</v>
      </c>
      <c r="K10" s="12">
        <v>15</v>
      </c>
      <c r="L10" s="12">
        <v>3</v>
      </c>
      <c r="M10" s="82" t="s">
        <v>52</v>
      </c>
      <c r="N10" s="11"/>
      <c r="O10" s="12"/>
      <c r="P10" s="12"/>
      <c r="Q10" s="13"/>
      <c r="R10" s="104"/>
      <c r="S10" s="12"/>
      <c r="T10" s="12"/>
      <c r="U10" s="82"/>
      <c r="V10" s="11"/>
      <c r="W10" s="12"/>
      <c r="X10" s="12"/>
      <c r="Y10" s="82"/>
      <c r="Z10" s="11"/>
      <c r="AA10" s="12"/>
      <c r="AB10" s="12"/>
      <c r="AC10" s="82"/>
    </row>
    <row r="11" spans="1:29" ht="10" customHeight="1" x14ac:dyDescent="0.25">
      <c r="A11" s="146"/>
      <c r="B11" s="104"/>
      <c r="C11" s="12"/>
      <c r="D11" s="12"/>
      <c r="E11" s="82"/>
      <c r="F11" s="119"/>
      <c r="G11" s="12"/>
      <c r="H11" s="12"/>
      <c r="I11" s="13"/>
      <c r="J11" s="106"/>
      <c r="K11" s="7"/>
      <c r="L11" s="7"/>
      <c r="M11" s="86"/>
      <c r="N11" s="11"/>
      <c r="O11" s="12"/>
      <c r="P11" s="12"/>
      <c r="Q11" s="13"/>
      <c r="R11" s="104"/>
      <c r="S11" s="12"/>
      <c r="T11" s="12"/>
      <c r="U11" s="82"/>
      <c r="V11" s="11"/>
      <c r="W11" s="12"/>
      <c r="X11" s="12"/>
      <c r="Y11" s="13"/>
      <c r="Z11" s="11"/>
      <c r="AA11" s="12"/>
      <c r="AB11" s="12"/>
      <c r="AC11" s="82"/>
    </row>
    <row r="12" spans="1:29" ht="10" customHeight="1" x14ac:dyDescent="0.25">
      <c r="A12" s="147"/>
      <c r="B12" s="105"/>
      <c r="C12" s="30"/>
      <c r="D12" s="30"/>
      <c r="E12" s="31"/>
      <c r="F12" s="120"/>
      <c r="G12" s="30"/>
      <c r="H12" s="30"/>
      <c r="I12" s="31"/>
      <c r="J12" s="29"/>
      <c r="K12" s="30"/>
      <c r="L12" s="30"/>
      <c r="M12" s="31"/>
      <c r="N12" s="29"/>
      <c r="O12" s="30"/>
      <c r="P12" s="30"/>
      <c r="Q12" s="31"/>
      <c r="R12" s="29"/>
      <c r="S12" s="30"/>
      <c r="T12" s="30"/>
      <c r="U12" s="31"/>
      <c r="V12" s="29"/>
      <c r="W12" s="30"/>
      <c r="X12" s="30"/>
      <c r="Y12" s="31"/>
      <c r="Z12" s="29"/>
      <c r="AA12" s="30"/>
      <c r="AB12" s="30"/>
      <c r="AC12" s="93"/>
    </row>
    <row r="13" spans="1:29" ht="10" customHeight="1" thickBot="1" x14ac:dyDescent="0.3">
      <c r="A13" s="148"/>
      <c r="B13" s="107"/>
      <c r="C13" s="17"/>
      <c r="D13" s="17"/>
      <c r="E13" s="18"/>
      <c r="F13" s="99"/>
      <c r="G13" s="17"/>
      <c r="H13" s="17"/>
      <c r="I13" s="18"/>
      <c r="J13" s="16"/>
      <c r="K13" s="17"/>
      <c r="L13" s="17"/>
      <c r="M13" s="18"/>
      <c r="N13" s="16"/>
      <c r="O13" s="17"/>
      <c r="P13" s="17"/>
      <c r="Q13" s="18"/>
      <c r="R13" s="16"/>
      <c r="S13" s="17"/>
      <c r="T13" s="17"/>
      <c r="U13" s="18"/>
      <c r="V13" s="16"/>
      <c r="W13" s="17"/>
      <c r="X13" s="17"/>
      <c r="Y13" s="18"/>
      <c r="Z13" s="16"/>
      <c r="AA13" s="17"/>
      <c r="AB13" s="17"/>
      <c r="AC13" s="96"/>
    </row>
    <row r="14" spans="1:29" ht="10" customHeight="1" x14ac:dyDescent="0.25">
      <c r="A14" s="149" t="s">
        <v>43</v>
      </c>
      <c r="B14" s="130" t="s">
        <v>49</v>
      </c>
      <c r="C14" s="7">
        <v>15</v>
      </c>
      <c r="D14" s="7">
        <v>6</v>
      </c>
      <c r="E14" s="86" t="s">
        <v>15</v>
      </c>
      <c r="F14" s="133" t="s">
        <v>42</v>
      </c>
      <c r="G14" s="12">
        <v>6</v>
      </c>
      <c r="H14" s="12">
        <v>4</v>
      </c>
      <c r="I14" s="82" t="s">
        <v>29</v>
      </c>
      <c r="J14" s="135" t="s">
        <v>41</v>
      </c>
      <c r="K14" s="7">
        <v>8</v>
      </c>
      <c r="L14" s="12">
        <v>2</v>
      </c>
      <c r="M14" s="82" t="s">
        <v>18</v>
      </c>
      <c r="N14" s="136" t="s">
        <v>56</v>
      </c>
      <c r="O14" s="22">
        <v>6</v>
      </c>
      <c r="P14" s="22">
        <v>2</v>
      </c>
      <c r="Q14" s="83" t="s">
        <v>15</v>
      </c>
      <c r="R14" s="136" t="s">
        <v>45</v>
      </c>
      <c r="S14" s="22">
        <v>6</v>
      </c>
      <c r="T14" s="22">
        <v>2</v>
      </c>
      <c r="U14" s="83" t="s">
        <v>29</v>
      </c>
      <c r="V14" s="133" t="s">
        <v>33</v>
      </c>
      <c r="W14" s="12">
        <v>5</v>
      </c>
      <c r="X14" s="12">
        <v>2</v>
      </c>
      <c r="Y14" s="82" t="s">
        <v>15</v>
      </c>
      <c r="Z14" s="84"/>
      <c r="AA14" s="7"/>
      <c r="AB14" s="7"/>
      <c r="AC14" s="84"/>
    </row>
    <row r="15" spans="1:29" ht="10" customHeight="1" thickBot="1" x14ac:dyDescent="0.3">
      <c r="A15" s="146"/>
      <c r="B15" s="117"/>
      <c r="C15" s="12"/>
      <c r="D15" s="12"/>
      <c r="E15" s="82"/>
      <c r="F15" s="134" t="s">
        <v>55</v>
      </c>
      <c r="G15" s="12">
        <v>6</v>
      </c>
      <c r="H15" s="12">
        <v>2</v>
      </c>
      <c r="I15" s="82" t="s">
        <v>15</v>
      </c>
      <c r="J15" s="133" t="s">
        <v>48</v>
      </c>
      <c r="K15" s="12">
        <v>25</v>
      </c>
      <c r="L15" s="12">
        <v>7</v>
      </c>
      <c r="M15" s="82" t="s">
        <v>15</v>
      </c>
      <c r="N15" s="133" t="s">
        <v>33</v>
      </c>
      <c r="O15" s="12">
        <v>2</v>
      </c>
      <c r="P15" s="12">
        <v>2</v>
      </c>
      <c r="Q15" s="82" t="s">
        <v>15</v>
      </c>
      <c r="R15" s="133" t="s">
        <v>58</v>
      </c>
      <c r="S15" s="12">
        <v>5</v>
      </c>
      <c r="T15" s="24">
        <v>3</v>
      </c>
      <c r="U15" s="82" t="s">
        <v>54</v>
      </c>
      <c r="V15" s="138" t="s">
        <v>60</v>
      </c>
      <c r="W15" s="17">
        <v>24</v>
      </c>
      <c r="X15" s="17">
        <v>12</v>
      </c>
      <c r="Y15" s="96" t="s">
        <v>15</v>
      </c>
      <c r="Z15" s="89"/>
      <c r="AA15" s="90"/>
      <c r="AB15" s="90"/>
      <c r="AC15" s="89"/>
    </row>
    <row r="16" spans="1:29" ht="10" customHeight="1" x14ac:dyDescent="0.25">
      <c r="A16" s="147"/>
      <c r="B16" s="117"/>
      <c r="C16" s="12"/>
      <c r="D16" s="12"/>
      <c r="E16" s="82"/>
      <c r="F16" s="126"/>
      <c r="G16" s="12"/>
      <c r="H16" s="12"/>
      <c r="I16" s="82"/>
      <c r="J16" s="135" t="s">
        <v>50</v>
      </c>
      <c r="K16" s="7">
        <v>3</v>
      </c>
      <c r="L16" s="7">
        <v>2</v>
      </c>
      <c r="M16" s="86" t="s">
        <v>15</v>
      </c>
      <c r="N16" s="133" t="s">
        <v>61</v>
      </c>
      <c r="O16" s="12">
        <v>3</v>
      </c>
      <c r="P16" s="12">
        <v>2</v>
      </c>
      <c r="Q16" s="82" t="s">
        <v>15</v>
      </c>
      <c r="R16" s="104"/>
      <c r="S16" s="12"/>
      <c r="T16" s="12"/>
      <c r="U16" s="82"/>
      <c r="V16" s="137" t="s">
        <v>53</v>
      </c>
      <c r="W16" s="12">
        <v>3</v>
      </c>
      <c r="X16" s="12">
        <v>2</v>
      </c>
      <c r="Y16" s="82" t="s">
        <v>46</v>
      </c>
      <c r="Z16" s="91"/>
      <c r="AA16" s="92"/>
      <c r="AB16" s="92"/>
      <c r="AC16" s="91"/>
    </row>
    <row r="17" spans="1:29" ht="10" customHeight="1" x14ac:dyDescent="0.25">
      <c r="A17" s="147"/>
      <c r="B17" s="104"/>
      <c r="C17" s="12"/>
      <c r="D17" s="12"/>
      <c r="E17" s="13"/>
      <c r="F17" s="119"/>
      <c r="G17" s="12"/>
      <c r="H17" s="12"/>
      <c r="I17" s="82"/>
      <c r="J17" s="135" t="s">
        <v>51</v>
      </c>
      <c r="K17" s="7">
        <v>6</v>
      </c>
      <c r="L17" s="12">
        <v>2</v>
      </c>
      <c r="M17" s="82" t="s">
        <v>7</v>
      </c>
      <c r="N17" s="11"/>
      <c r="O17" s="12"/>
      <c r="P17" s="12"/>
      <c r="Q17" s="13"/>
      <c r="R17" s="104"/>
      <c r="S17" s="12"/>
      <c r="T17" s="12"/>
      <c r="U17" s="82"/>
      <c r="V17" s="117"/>
      <c r="W17" s="12"/>
      <c r="X17" s="12"/>
      <c r="Y17" s="82"/>
      <c r="Z17" s="108"/>
      <c r="AA17" s="84"/>
      <c r="AB17" s="7"/>
      <c r="AC17" s="94"/>
    </row>
    <row r="18" spans="1:29" ht="10" customHeight="1" thickBot="1" x14ac:dyDescent="0.3">
      <c r="A18" s="148"/>
      <c r="B18" s="107"/>
      <c r="C18" s="17"/>
      <c r="D18" s="17"/>
      <c r="E18" s="18"/>
      <c r="F18" s="99"/>
      <c r="G18" s="17"/>
      <c r="H18" s="17"/>
      <c r="I18" s="18"/>
      <c r="J18" s="116"/>
      <c r="K18" s="17"/>
      <c r="L18" s="17"/>
      <c r="M18" s="96"/>
      <c r="N18" s="16"/>
      <c r="O18" s="17"/>
      <c r="P18" s="17"/>
      <c r="Q18" s="18"/>
      <c r="R18" s="16"/>
      <c r="S18" s="17"/>
      <c r="T18" s="17"/>
      <c r="U18" s="18"/>
      <c r="V18" s="116"/>
      <c r="W18" s="17"/>
      <c r="X18" s="17"/>
      <c r="Y18" s="96"/>
      <c r="Z18" s="85"/>
      <c r="AA18" s="20"/>
      <c r="AB18" s="20"/>
      <c r="AC18" s="95"/>
    </row>
    <row r="19" spans="1:29" ht="9.75" customHeight="1" x14ac:dyDescent="0.25">
      <c r="A19" s="158" t="s">
        <v>19</v>
      </c>
      <c r="B19" s="103"/>
      <c r="C19" s="22"/>
      <c r="D19" s="22"/>
      <c r="E19" s="83"/>
      <c r="F19" s="103">
        <v>387</v>
      </c>
      <c r="G19" s="22">
        <v>12</v>
      </c>
      <c r="H19" s="22">
        <v>2</v>
      </c>
      <c r="I19" s="83" t="s">
        <v>29</v>
      </c>
      <c r="J19" s="103">
        <v>53</v>
      </c>
      <c r="K19" s="22">
        <v>9</v>
      </c>
      <c r="L19" s="22">
        <v>2</v>
      </c>
      <c r="M19" s="83" t="s">
        <v>15</v>
      </c>
      <c r="N19" s="118">
        <v>292</v>
      </c>
      <c r="O19" s="22">
        <v>5</v>
      </c>
      <c r="P19" s="22">
        <v>2</v>
      </c>
      <c r="Q19" s="83" t="s">
        <v>15</v>
      </c>
      <c r="R19" s="21"/>
      <c r="S19" s="22"/>
      <c r="T19" s="22"/>
      <c r="U19" s="83"/>
      <c r="V19" s="103"/>
      <c r="W19" s="22"/>
      <c r="X19" s="109"/>
      <c r="Y19" s="83"/>
      <c r="Z19" s="21"/>
      <c r="AA19" s="22"/>
      <c r="AB19" s="22"/>
      <c r="AC19" s="83"/>
    </row>
    <row r="20" spans="1:29" ht="10" customHeight="1" x14ac:dyDescent="0.25">
      <c r="A20" s="159"/>
      <c r="B20" s="129"/>
      <c r="C20" s="12"/>
      <c r="D20" s="12"/>
      <c r="E20" s="82"/>
      <c r="F20" s="104">
        <v>223</v>
      </c>
      <c r="G20" s="12">
        <v>10</v>
      </c>
      <c r="H20" s="12">
        <v>2</v>
      </c>
      <c r="I20" s="82" t="s">
        <v>15</v>
      </c>
      <c r="J20" s="104"/>
      <c r="K20" s="12"/>
      <c r="L20" s="12"/>
      <c r="M20" s="82"/>
      <c r="N20" s="11"/>
      <c r="O20" s="12"/>
      <c r="P20" s="12"/>
      <c r="Q20" s="13"/>
      <c r="R20" s="11"/>
      <c r="S20" s="12"/>
      <c r="T20" s="24"/>
      <c r="U20" s="13"/>
      <c r="V20" s="104"/>
      <c r="W20" s="12"/>
      <c r="X20" s="12"/>
      <c r="Y20" s="82"/>
      <c r="Z20" s="9"/>
      <c r="AA20" s="7"/>
      <c r="AB20" s="7"/>
      <c r="AC20" s="86"/>
    </row>
    <row r="21" spans="1:29" ht="10" customHeight="1" x14ac:dyDescent="0.25">
      <c r="A21" s="159"/>
      <c r="B21" s="129"/>
      <c r="C21" s="12"/>
      <c r="D21" s="12"/>
      <c r="E21" s="82"/>
      <c r="F21" s="119"/>
      <c r="G21" s="12"/>
      <c r="H21" s="12"/>
      <c r="I21" s="13"/>
      <c r="J21" s="11"/>
      <c r="K21" s="12"/>
      <c r="L21" s="12"/>
      <c r="M21" s="13"/>
      <c r="N21" s="11"/>
      <c r="O21" s="12"/>
      <c r="P21" s="12"/>
      <c r="Q21" s="13"/>
      <c r="R21" s="11"/>
      <c r="S21" s="12"/>
      <c r="T21" s="12"/>
      <c r="U21" s="13"/>
      <c r="V21" s="11"/>
      <c r="W21" s="12"/>
      <c r="X21" s="12"/>
      <c r="Y21" s="13"/>
      <c r="Z21" s="11"/>
      <c r="AA21" s="12"/>
      <c r="AB21" s="12"/>
      <c r="AC21" s="82"/>
    </row>
    <row r="22" spans="1:29" ht="9.65" customHeight="1" x14ac:dyDescent="0.25">
      <c r="A22" s="159"/>
      <c r="B22" s="104"/>
      <c r="C22" s="12"/>
      <c r="D22" s="12"/>
      <c r="E22" s="13"/>
      <c r="F22" s="119"/>
      <c r="G22" s="12"/>
      <c r="H22" s="12"/>
      <c r="I22" s="13"/>
      <c r="J22" s="11"/>
      <c r="K22" s="12"/>
      <c r="L22" s="12"/>
      <c r="M22" s="13"/>
      <c r="N22" s="11"/>
      <c r="O22" s="12"/>
      <c r="P22" s="12"/>
      <c r="Q22" s="13"/>
      <c r="R22" s="11"/>
      <c r="S22" s="12"/>
      <c r="T22" s="12"/>
      <c r="U22" s="13"/>
      <c r="V22" s="11"/>
      <c r="W22" s="12"/>
      <c r="X22" s="12"/>
      <c r="Y22" s="13"/>
      <c r="Z22" s="11"/>
      <c r="AA22" s="12"/>
      <c r="AB22" s="12"/>
      <c r="AC22" s="82"/>
    </row>
    <row r="23" spans="1:29" ht="10" customHeight="1" x14ac:dyDescent="0.25">
      <c r="A23" s="159"/>
      <c r="B23" s="104"/>
      <c r="C23" s="12"/>
      <c r="D23" s="12"/>
      <c r="E23" s="13"/>
      <c r="F23" s="119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3"/>
      <c r="Z23" s="11"/>
      <c r="AA23" s="12"/>
      <c r="AB23" s="12"/>
      <c r="AC23" s="82"/>
    </row>
    <row r="24" spans="1:29" ht="10" customHeight="1" x14ac:dyDescent="0.25">
      <c r="A24" s="159"/>
      <c r="B24" s="104"/>
      <c r="C24" s="12"/>
      <c r="D24" s="12"/>
      <c r="E24" s="13"/>
      <c r="F24" s="119"/>
      <c r="G24" s="12"/>
      <c r="H24" s="12"/>
      <c r="I24" s="13"/>
      <c r="J24" s="11"/>
      <c r="K24" s="12"/>
      <c r="L24" s="12"/>
      <c r="M24" s="13"/>
      <c r="N24" s="11"/>
      <c r="O24" s="12"/>
      <c r="P24" s="12"/>
      <c r="Q24" s="13"/>
      <c r="R24" s="11"/>
      <c r="S24" s="12"/>
      <c r="T24" s="12"/>
      <c r="U24" s="13"/>
      <c r="V24" s="11"/>
      <c r="W24" s="12"/>
      <c r="X24" s="12"/>
      <c r="Y24" s="13"/>
      <c r="Z24" s="11"/>
      <c r="AA24" s="12"/>
      <c r="AB24" s="7"/>
      <c r="AC24" s="82"/>
    </row>
    <row r="25" spans="1:29" ht="10" customHeight="1" thickBot="1" x14ac:dyDescent="0.3">
      <c r="A25" s="160"/>
      <c r="B25" s="107"/>
      <c r="C25" s="17"/>
      <c r="D25" s="17"/>
      <c r="E25" s="18"/>
      <c r="F25" s="99"/>
      <c r="G25" s="17"/>
      <c r="H25" s="17"/>
      <c r="I25" s="18"/>
      <c r="J25" s="16"/>
      <c r="K25" s="17"/>
      <c r="L25" s="17"/>
      <c r="M25" s="18"/>
      <c r="N25" s="16"/>
      <c r="O25" s="17"/>
      <c r="P25" s="17"/>
      <c r="Q25" s="18"/>
      <c r="R25" s="16"/>
      <c r="S25" s="17"/>
      <c r="T25" s="17"/>
      <c r="U25" s="18"/>
      <c r="V25" s="16"/>
      <c r="W25" s="17"/>
      <c r="X25" s="17"/>
      <c r="Y25" s="18"/>
      <c r="Z25" s="9"/>
      <c r="AA25" s="7"/>
      <c r="AB25" s="7"/>
      <c r="AC25" s="86"/>
    </row>
    <row r="26" spans="1:29" ht="10" customHeight="1" x14ac:dyDescent="0.25">
      <c r="A26" s="157" t="s">
        <v>20</v>
      </c>
      <c r="B26" s="128"/>
      <c r="C26" s="22"/>
      <c r="D26" s="22"/>
      <c r="E26" s="83"/>
      <c r="F26" s="103">
        <v>62</v>
      </c>
      <c r="G26" s="22">
        <v>30</v>
      </c>
      <c r="H26" s="22">
        <v>2</v>
      </c>
      <c r="I26" s="83" t="s">
        <v>15</v>
      </c>
      <c r="J26" s="103">
        <v>175</v>
      </c>
      <c r="K26" s="22">
        <v>1</v>
      </c>
      <c r="L26" s="22">
        <v>1</v>
      </c>
      <c r="M26" s="83" t="s">
        <v>15</v>
      </c>
      <c r="N26" s="103"/>
      <c r="O26" s="22"/>
      <c r="P26" s="22"/>
      <c r="Q26" s="83"/>
      <c r="R26" s="103"/>
      <c r="S26" s="22"/>
      <c r="T26" s="22"/>
      <c r="U26" s="83"/>
      <c r="V26" s="103"/>
      <c r="W26" s="22"/>
      <c r="X26" s="22"/>
      <c r="Y26" s="86"/>
      <c r="Z26" s="21"/>
      <c r="AA26" s="22"/>
      <c r="AB26" s="22"/>
      <c r="AC26" s="83"/>
    </row>
    <row r="27" spans="1:29" ht="10" customHeight="1" x14ac:dyDescent="0.25">
      <c r="A27" s="146"/>
      <c r="B27" s="129"/>
      <c r="C27" s="12"/>
      <c r="D27" s="12"/>
      <c r="E27" s="82"/>
      <c r="F27" s="119"/>
      <c r="G27" s="12"/>
      <c r="H27" s="12"/>
      <c r="I27" s="82"/>
      <c r="J27" s="106">
        <v>64</v>
      </c>
      <c r="K27" s="94">
        <v>10</v>
      </c>
      <c r="L27" s="7">
        <v>3</v>
      </c>
      <c r="M27" s="86" t="s">
        <v>15</v>
      </c>
      <c r="N27" s="11"/>
      <c r="O27" s="12"/>
      <c r="P27" s="12"/>
      <c r="Q27" s="13"/>
      <c r="R27" s="11"/>
      <c r="S27" s="12"/>
      <c r="T27" s="12"/>
      <c r="U27" s="13"/>
      <c r="V27" s="104"/>
      <c r="W27" s="12"/>
      <c r="X27" s="12"/>
      <c r="Y27" s="82"/>
      <c r="Z27" s="11"/>
      <c r="AA27" s="12"/>
      <c r="AB27" s="12"/>
      <c r="AC27" s="82"/>
    </row>
    <row r="28" spans="1:29" ht="10" customHeight="1" thickBot="1" x14ac:dyDescent="0.3">
      <c r="A28" s="148"/>
      <c r="B28" s="107"/>
      <c r="C28" s="17"/>
      <c r="D28" s="17"/>
      <c r="E28" s="18"/>
      <c r="F28" s="99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8"/>
      <c r="V28" s="104"/>
      <c r="W28" s="12"/>
      <c r="X28" s="12"/>
      <c r="Y28" s="82"/>
      <c r="Z28" s="16"/>
      <c r="AA28" s="17"/>
      <c r="AB28" s="17"/>
      <c r="AC28" s="96"/>
    </row>
    <row r="29" spans="1:29" ht="10" customHeight="1" x14ac:dyDescent="0.25">
      <c r="A29" s="157" t="s">
        <v>21</v>
      </c>
      <c r="B29" s="103">
        <v>448</v>
      </c>
      <c r="C29" s="22">
        <v>15</v>
      </c>
      <c r="D29" s="22">
        <v>8</v>
      </c>
      <c r="E29" s="83" t="s">
        <v>15</v>
      </c>
      <c r="F29" s="118">
        <v>215</v>
      </c>
      <c r="G29" s="22">
        <v>17</v>
      </c>
      <c r="H29" s="22">
        <v>9</v>
      </c>
      <c r="I29" s="83" t="s">
        <v>15</v>
      </c>
      <c r="J29" s="103">
        <v>630</v>
      </c>
      <c r="K29" s="22">
        <v>10</v>
      </c>
      <c r="L29" s="22">
        <v>2</v>
      </c>
      <c r="M29" s="83" t="s">
        <v>18</v>
      </c>
      <c r="N29" s="103"/>
      <c r="O29" s="22"/>
      <c r="P29" s="22"/>
      <c r="Q29" s="83"/>
      <c r="R29" s="103">
        <v>484</v>
      </c>
      <c r="S29" s="22">
        <v>6</v>
      </c>
      <c r="T29" s="22">
        <v>2</v>
      </c>
      <c r="U29" s="83" t="s">
        <v>44</v>
      </c>
      <c r="V29" s="103">
        <v>161</v>
      </c>
      <c r="W29" s="22">
        <v>20</v>
      </c>
      <c r="X29" s="22">
        <v>2</v>
      </c>
      <c r="Y29" s="83" t="s">
        <v>15</v>
      </c>
      <c r="Z29" s="103"/>
      <c r="AA29" s="22"/>
      <c r="AB29" s="22"/>
      <c r="AC29" s="83"/>
    </row>
    <row r="30" spans="1:29" ht="10" customHeight="1" thickBot="1" x14ac:dyDescent="0.3">
      <c r="A30" s="148"/>
      <c r="B30" s="107">
        <v>140</v>
      </c>
      <c r="C30" s="17">
        <v>3</v>
      </c>
      <c r="D30" s="17">
        <v>2</v>
      </c>
      <c r="E30" s="96" t="s">
        <v>59</v>
      </c>
      <c r="F30" s="124"/>
      <c r="G30" s="17"/>
      <c r="H30" s="17"/>
      <c r="I30" s="96"/>
      <c r="J30" s="16"/>
      <c r="K30" s="17"/>
      <c r="L30" s="17"/>
      <c r="M30" s="96"/>
      <c r="N30" s="16"/>
      <c r="O30" s="17"/>
      <c r="P30" s="17"/>
      <c r="Q30" s="18"/>
      <c r="R30" s="107"/>
      <c r="S30" s="17"/>
      <c r="T30" s="17"/>
      <c r="U30" s="96"/>
      <c r="V30" s="16"/>
      <c r="W30" s="17"/>
      <c r="X30" s="17"/>
      <c r="Y30" s="96"/>
      <c r="Z30" s="16"/>
      <c r="AA30" s="17"/>
      <c r="AB30" s="17"/>
      <c r="AC30" s="96"/>
    </row>
    <row r="31" spans="1:29" ht="10" customHeight="1" x14ac:dyDescent="0.25">
      <c r="A31" s="152" t="s">
        <v>9</v>
      </c>
      <c r="B31" s="129"/>
      <c r="C31" s="12"/>
      <c r="D31" s="12"/>
      <c r="E31" s="82"/>
      <c r="F31" s="118"/>
      <c r="G31" s="22"/>
      <c r="H31" s="22"/>
      <c r="I31" s="83"/>
      <c r="J31" s="103">
        <v>989</v>
      </c>
      <c r="K31" s="22">
        <v>30</v>
      </c>
      <c r="L31" s="22">
        <v>5</v>
      </c>
      <c r="M31" s="83" t="s">
        <v>46</v>
      </c>
      <c r="N31" s="103"/>
      <c r="O31" s="22"/>
      <c r="P31" s="22"/>
      <c r="Q31" s="83"/>
      <c r="R31" s="103"/>
      <c r="S31" s="22"/>
      <c r="T31" s="22"/>
      <c r="U31" s="83"/>
      <c r="V31" s="103"/>
      <c r="W31" s="22"/>
      <c r="X31" s="22"/>
      <c r="Y31" s="23"/>
      <c r="Z31" s="21"/>
      <c r="AA31" s="22"/>
      <c r="AB31" s="22"/>
      <c r="AC31" s="83"/>
    </row>
    <row r="32" spans="1:29" ht="10" customHeight="1" x14ac:dyDescent="0.25">
      <c r="A32" s="153"/>
      <c r="B32" s="104"/>
      <c r="C32" s="12"/>
      <c r="D32" s="12"/>
      <c r="E32" s="13"/>
      <c r="F32" s="119"/>
      <c r="G32" s="12"/>
      <c r="H32" s="12"/>
      <c r="I32" s="13"/>
      <c r="J32" s="11"/>
      <c r="K32" s="12"/>
      <c r="L32" s="12"/>
      <c r="M32" s="13"/>
      <c r="N32" s="11"/>
      <c r="O32" s="12"/>
      <c r="P32" s="12"/>
      <c r="Q32" s="13"/>
      <c r="R32" s="11"/>
      <c r="S32" s="12"/>
      <c r="T32" s="24"/>
      <c r="U32" s="13"/>
      <c r="V32" s="11"/>
      <c r="W32" s="12"/>
      <c r="X32" s="12"/>
      <c r="Y32" s="13"/>
      <c r="Z32" s="11"/>
      <c r="AA32" s="12"/>
      <c r="AB32" s="12"/>
      <c r="AC32" s="82"/>
    </row>
    <row r="33" spans="1:29" ht="10" customHeight="1" thickBot="1" x14ac:dyDescent="0.3">
      <c r="A33" s="154"/>
      <c r="B33" s="107"/>
      <c r="C33" s="17"/>
      <c r="D33" s="17"/>
      <c r="E33" s="18"/>
      <c r="F33" s="99"/>
      <c r="G33" s="17"/>
      <c r="H33" s="17"/>
      <c r="I33" s="18"/>
      <c r="J33" s="16"/>
      <c r="K33" s="17"/>
      <c r="L33" s="17"/>
      <c r="M33" s="18"/>
      <c r="N33" s="16"/>
      <c r="O33" s="17"/>
      <c r="P33" s="17"/>
      <c r="Q33" s="18"/>
      <c r="R33" s="16"/>
      <c r="S33" s="17"/>
      <c r="T33" s="17"/>
      <c r="U33" s="18"/>
      <c r="V33" s="16"/>
      <c r="W33" s="17"/>
      <c r="X33" s="17"/>
      <c r="Y33" s="18"/>
      <c r="Z33" s="107"/>
      <c r="AA33" s="17"/>
      <c r="AB33" s="17"/>
      <c r="AC33" s="96"/>
    </row>
    <row r="34" spans="1:29" ht="10" customHeight="1" x14ac:dyDescent="0.25">
      <c r="A34" s="149" t="s">
        <v>22</v>
      </c>
      <c r="B34" s="128"/>
      <c r="C34" s="22"/>
      <c r="D34" s="22"/>
      <c r="E34" s="83"/>
      <c r="F34" s="103">
        <v>78</v>
      </c>
      <c r="G34" s="22">
        <v>40</v>
      </c>
      <c r="H34" s="22">
        <v>10</v>
      </c>
      <c r="I34" s="83" t="s">
        <v>15</v>
      </c>
      <c r="J34" s="103">
        <v>794</v>
      </c>
      <c r="K34" s="22">
        <v>40</v>
      </c>
      <c r="L34" s="22">
        <v>4</v>
      </c>
      <c r="M34" s="83" t="s">
        <v>7</v>
      </c>
      <c r="N34" s="21"/>
      <c r="O34" s="25"/>
      <c r="P34" s="22"/>
      <c r="Q34" s="23"/>
      <c r="R34" s="103"/>
      <c r="S34" s="22"/>
      <c r="T34" s="22"/>
      <c r="U34" s="83"/>
      <c r="V34" s="104"/>
      <c r="W34" s="12"/>
      <c r="X34" s="12"/>
      <c r="Y34" s="82"/>
      <c r="Z34" s="104"/>
      <c r="AA34" s="12"/>
      <c r="AB34" s="12"/>
      <c r="AC34" s="82"/>
    </row>
    <row r="35" spans="1:29" ht="10" customHeight="1" x14ac:dyDescent="0.25">
      <c r="A35" s="161"/>
      <c r="B35" s="112"/>
      <c r="C35" s="7"/>
      <c r="D35" s="7"/>
      <c r="E35" s="86"/>
      <c r="F35" s="119"/>
      <c r="G35" s="12"/>
      <c r="H35" s="12"/>
      <c r="I35" s="82"/>
      <c r="J35" s="106"/>
      <c r="K35" s="7"/>
      <c r="L35" s="7"/>
      <c r="M35" s="86"/>
      <c r="N35" s="9"/>
      <c r="O35" s="26"/>
      <c r="P35" s="7"/>
      <c r="Q35" s="8"/>
      <c r="R35" s="9"/>
      <c r="S35" s="7"/>
      <c r="T35" s="7"/>
      <c r="U35" s="8"/>
      <c r="V35" s="11"/>
      <c r="W35" s="12"/>
      <c r="X35" s="12"/>
      <c r="Y35" s="13"/>
      <c r="Z35" s="11"/>
      <c r="AA35" s="12"/>
      <c r="AB35" s="12"/>
      <c r="AC35" s="82"/>
    </row>
    <row r="36" spans="1:29" ht="10" customHeight="1" x14ac:dyDescent="0.25">
      <c r="A36" s="162"/>
      <c r="B36" s="104"/>
      <c r="C36" s="12"/>
      <c r="D36" s="12"/>
      <c r="E36" s="13"/>
      <c r="F36" s="119"/>
      <c r="G36" s="12"/>
      <c r="H36" s="12"/>
      <c r="I36" s="13"/>
      <c r="J36" s="11"/>
      <c r="K36" s="12"/>
      <c r="L36" s="12"/>
      <c r="M36" s="13"/>
      <c r="N36" s="11"/>
      <c r="O36" s="12"/>
      <c r="P36" s="12"/>
      <c r="Q36" s="13"/>
      <c r="R36" s="27"/>
      <c r="S36" s="12"/>
      <c r="T36" s="12"/>
      <c r="U36" s="13"/>
      <c r="V36" s="11"/>
      <c r="W36" s="12"/>
      <c r="X36" s="7"/>
      <c r="Y36" s="8"/>
      <c r="Z36" s="11"/>
      <c r="AA36" s="12"/>
      <c r="AB36" s="7"/>
      <c r="AC36" s="82"/>
    </row>
    <row r="37" spans="1:29" ht="10" customHeight="1" thickBot="1" x14ac:dyDescent="0.3">
      <c r="A37" s="163"/>
      <c r="B37" s="107"/>
      <c r="C37" s="17"/>
      <c r="D37" s="17"/>
      <c r="E37" s="18"/>
      <c r="F37" s="99"/>
      <c r="G37" s="17"/>
      <c r="H37" s="17"/>
      <c r="I37" s="18"/>
      <c r="J37" s="16"/>
      <c r="K37" s="17"/>
      <c r="L37" s="17"/>
      <c r="M37" s="18"/>
      <c r="N37" s="16"/>
      <c r="O37" s="17"/>
      <c r="P37" s="17"/>
      <c r="Q37" s="18"/>
      <c r="R37" s="16"/>
      <c r="S37" s="17"/>
      <c r="T37" s="17"/>
      <c r="U37" s="18"/>
      <c r="V37" s="16"/>
      <c r="W37" s="17"/>
      <c r="X37" s="17"/>
      <c r="Y37" s="18"/>
      <c r="Z37" s="16"/>
      <c r="AA37" s="17"/>
      <c r="AB37" s="17"/>
      <c r="AC37" s="96"/>
    </row>
    <row r="38" spans="1:29" ht="10" customHeight="1" x14ac:dyDescent="0.25">
      <c r="A38" s="156" t="s">
        <v>23</v>
      </c>
      <c r="B38" s="103">
        <v>203</v>
      </c>
      <c r="C38" s="22">
        <v>15</v>
      </c>
      <c r="D38" s="22">
        <v>4</v>
      </c>
      <c r="E38" s="83" t="s">
        <v>15</v>
      </c>
      <c r="F38" s="103">
        <v>537</v>
      </c>
      <c r="G38" s="22">
        <v>8</v>
      </c>
      <c r="H38" s="22">
        <v>2</v>
      </c>
      <c r="I38" s="83" t="s">
        <v>46</v>
      </c>
      <c r="J38" s="103">
        <v>61</v>
      </c>
      <c r="K38" s="22">
        <v>25</v>
      </c>
      <c r="L38" s="22">
        <v>10</v>
      </c>
      <c r="M38" s="83" t="s">
        <v>15</v>
      </c>
      <c r="N38" s="106">
        <v>66</v>
      </c>
      <c r="O38" s="94">
        <v>16</v>
      </c>
      <c r="P38" s="94">
        <v>3</v>
      </c>
      <c r="Q38" s="86" t="s">
        <v>15</v>
      </c>
      <c r="R38" s="103"/>
      <c r="S38" s="22"/>
      <c r="T38" s="22"/>
      <c r="U38" s="83"/>
      <c r="V38" s="103">
        <v>101</v>
      </c>
      <c r="W38" s="7">
        <v>20</v>
      </c>
      <c r="X38" s="7">
        <v>5</v>
      </c>
      <c r="Y38" s="83" t="s">
        <v>15</v>
      </c>
      <c r="Z38" s="103">
        <v>770</v>
      </c>
      <c r="AA38" s="22">
        <v>25</v>
      </c>
      <c r="AB38" s="22">
        <v>4</v>
      </c>
      <c r="AC38" s="83" t="s">
        <v>7</v>
      </c>
    </row>
    <row r="39" spans="1:29" ht="10" customHeight="1" x14ac:dyDescent="0.25">
      <c r="A39" s="153"/>
      <c r="B39" s="129"/>
      <c r="C39" s="12"/>
      <c r="D39" s="12"/>
      <c r="E39" s="82"/>
      <c r="F39" s="104">
        <v>323</v>
      </c>
      <c r="G39" s="12">
        <v>7</v>
      </c>
      <c r="H39" s="92">
        <v>2</v>
      </c>
      <c r="I39" s="82" t="s">
        <v>47</v>
      </c>
      <c r="J39" s="11"/>
      <c r="K39" s="12"/>
      <c r="L39" s="12"/>
      <c r="M39" s="82"/>
      <c r="N39" s="104"/>
      <c r="O39" s="12"/>
      <c r="P39" s="12"/>
      <c r="Q39" s="82"/>
      <c r="R39" s="11"/>
      <c r="S39" s="12"/>
      <c r="T39" s="12"/>
      <c r="U39" s="13"/>
      <c r="V39" s="119"/>
      <c r="W39" s="12"/>
      <c r="X39" s="12"/>
      <c r="Y39" s="82"/>
      <c r="Z39" s="11"/>
      <c r="AA39" s="12"/>
      <c r="AB39" s="12"/>
      <c r="AC39" s="82"/>
    </row>
    <row r="40" spans="1:29" ht="10" customHeight="1" x14ac:dyDescent="0.25">
      <c r="A40" s="153"/>
      <c r="B40" s="105"/>
      <c r="C40" s="30"/>
      <c r="D40" s="30"/>
      <c r="E40" s="93"/>
      <c r="F40" s="105">
        <v>122</v>
      </c>
      <c r="G40" s="30">
        <v>11</v>
      </c>
      <c r="H40" s="30">
        <v>3</v>
      </c>
      <c r="I40" s="93" t="s">
        <v>15</v>
      </c>
      <c r="J40" s="29"/>
      <c r="K40" s="30"/>
      <c r="L40" s="30"/>
      <c r="M40" s="31"/>
      <c r="N40" s="29"/>
      <c r="O40" s="30"/>
      <c r="P40" s="30"/>
      <c r="Q40" s="31"/>
      <c r="R40" s="29"/>
      <c r="S40" s="30"/>
      <c r="T40" s="97"/>
      <c r="U40" s="31"/>
      <c r="V40" s="29"/>
      <c r="W40" s="30"/>
      <c r="X40" s="30"/>
      <c r="Y40" s="31"/>
      <c r="Z40" s="29"/>
      <c r="AA40" s="30"/>
      <c r="AB40" s="30"/>
      <c r="AC40" s="93"/>
    </row>
    <row r="41" spans="1:29" ht="10" customHeight="1" thickBot="1" x14ac:dyDescent="0.3">
      <c r="A41" s="154"/>
      <c r="B41" s="107"/>
      <c r="C41" s="17"/>
      <c r="D41" s="17"/>
      <c r="E41" s="18"/>
      <c r="F41" s="99"/>
      <c r="G41" s="17"/>
      <c r="H41" s="17"/>
      <c r="I41" s="18"/>
      <c r="J41" s="16"/>
      <c r="K41" s="17"/>
      <c r="L41" s="17"/>
      <c r="M41" s="18"/>
      <c r="N41" s="16"/>
      <c r="O41" s="17"/>
      <c r="P41" s="17"/>
      <c r="Q41" s="18"/>
      <c r="R41" s="16"/>
      <c r="S41" s="17"/>
      <c r="T41" s="28"/>
      <c r="U41" s="18"/>
      <c r="V41" s="16"/>
      <c r="W41" s="17"/>
      <c r="X41" s="17"/>
      <c r="Y41" s="18"/>
      <c r="Z41" s="16"/>
      <c r="AA41" s="17"/>
      <c r="AB41" s="17"/>
      <c r="AC41" s="96"/>
    </row>
    <row r="42" spans="1:29" ht="10" customHeight="1" x14ac:dyDescent="0.25">
      <c r="A42" s="157" t="s">
        <v>24</v>
      </c>
      <c r="B42" s="129"/>
      <c r="C42" s="12"/>
      <c r="D42" s="12"/>
      <c r="E42" s="82"/>
      <c r="F42" s="122"/>
      <c r="G42" s="22"/>
      <c r="H42" s="22"/>
      <c r="I42" s="83"/>
      <c r="J42" s="103">
        <v>772</v>
      </c>
      <c r="K42" s="22">
        <v>19</v>
      </c>
      <c r="L42" s="22">
        <v>5</v>
      </c>
      <c r="M42" s="83" t="s">
        <v>15</v>
      </c>
      <c r="N42" s="103"/>
      <c r="O42" s="22"/>
      <c r="P42" s="22"/>
      <c r="Q42" s="83"/>
      <c r="R42" s="103"/>
      <c r="S42" s="22"/>
      <c r="T42" s="22"/>
      <c r="U42" s="83"/>
      <c r="V42" s="103">
        <v>318</v>
      </c>
      <c r="W42" s="22">
        <v>18</v>
      </c>
      <c r="X42" s="22">
        <v>4</v>
      </c>
      <c r="Y42" s="83" t="s">
        <v>47</v>
      </c>
      <c r="Z42" s="21"/>
      <c r="AA42" s="22"/>
      <c r="AB42" s="22"/>
      <c r="AC42" s="83"/>
    </row>
    <row r="43" spans="1:29" ht="10" customHeight="1" x14ac:dyDescent="0.25">
      <c r="A43" s="153"/>
      <c r="B43" s="131"/>
      <c r="C43" s="30"/>
      <c r="D43" s="30"/>
      <c r="E43" s="93"/>
      <c r="F43" s="125"/>
      <c r="G43" s="33"/>
      <c r="H43" s="33"/>
      <c r="I43" s="34"/>
      <c r="J43" s="110"/>
      <c r="K43" s="33"/>
      <c r="L43" s="33"/>
      <c r="M43" s="88"/>
      <c r="N43" s="110"/>
      <c r="O43" s="33"/>
      <c r="P43" s="33"/>
      <c r="Q43" s="34"/>
      <c r="R43" s="32"/>
      <c r="S43" s="33"/>
      <c r="T43" s="33"/>
      <c r="U43" s="34"/>
      <c r="V43" s="110"/>
      <c r="W43" s="33"/>
      <c r="X43" s="33"/>
      <c r="Y43" s="88"/>
      <c r="Z43" s="32"/>
      <c r="AA43" s="33"/>
      <c r="AB43" s="33"/>
      <c r="AC43" s="88"/>
    </row>
    <row r="44" spans="1:29" ht="10" customHeight="1" thickBot="1" x14ac:dyDescent="0.3">
      <c r="A44" s="148"/>
      <c r="B44" s="107"/>
      <c r="C44" s="17"/>
      <c r="D44" s="17"/>
      <c r="E44" s="96"/>
      <c r="F44" s="99"/>
      <c r="G44" s="17"/>
      <c r="H44" s="17"/>
      <c r="I44" s="18"/>
      <c r="J44" s="16"/>
      <c r="K44" s="17"/>
      <c r="L44" s="17"/>
      <c r="M44" s="18"/>
      <c r="N44" s="16"/>
      <c r="O44" s="17"/>
      <c r="P44" s="17"/>
      <c r="Q44" s="18"/>
      <c r="R44" s="16"/>
      <c r="S44" s="17"/>
      <c r="T44" s="17"/>
      <c r="U44" s="18"/>
      <c r="V44" s="16"/>
      <c r="W44" s="17"/>
      <c r="X44" s="17"/>
      <c r="Y44" s="18"/>
      <c r="Z44" s="16"/>
      <c r="AA44" s="17"/>
      <c r="AB44" s="17"/>
      <c r="AC44" s="96"/>
    </row>
    <row r="45" spans="1:29" ht="10" customHeight="1" x14ac:dyDescent="0.25">
      <c r="A45" s="156" t="s">
        <v>25</v>
      </c>
      <c r="B45" s="128"/>
      <c r="C45" s="22"/>
      <c r="D45" s="22"/>
      <c r="E45" s="83"/>
      <c r="F45" s="122"/>
      <c r="G45" s="22"/>
      <c r="H45" s="22"/>
      <c r="I45" s="83"/>
      <c r="J45" s="103">
        <v>772</v>
      </c>
      <c r="K45" s="22">
        <v>45</v>
      </c>
      <c r="L45" s="22">
        <v>5</v>
      </c>
      <c r="M45" s="83" t="s">
        <v>15</v>
      </c>
      <c r="N45" s="103"/>
      <c r="O45" s="22"/>
      <c r="P45" s="22"/>
      <c r="Q45" s="83"/>
      <c r="R45" s="103"/>
      <c r="S45" s="22"/>
      <c r="T45" s="22"/>
      <c r="U45" s="83"/>
      <c r="V45" s="103">
        <v>471</v>
      </c>
      <c r="W45" s="22">
        <v>15</v>
      </c>
      <c r="X45" s="22">
        <v>3</v>
      </c>
      <c r="Y45" s="83" t="s">
        <v>44</v>
      </c>
      <c r="Z45" s="21"/>
      <c r="AA45" s="22"/>
      <c r="AB45" s="22"/>
      <c r="AC45" s="83"/>
    </row>
    <row r="46" spans="1:29" ht="10" customHeight="1" x14ac:dyDescent="0.25">
      <c r="A46" s="153"/>
      <c r="B46" s="129"/>
      <c r="C46" s="12"/>
      <c r="D46" s="12"/>
      <c r="E46" s="82"/>
      <c r="F46" s="119"/>
      <c r="G46" s="12"/>
      <c r="H46" s="12"/>
      <c r="I46" s="82"/>
      <c r="J46" s="104"/>
      <c r="K46" s="12"/>
      <c r="L46" s="12"/>
      <c r="M46" s="82"/>
      <c r="N46" s="11"/>
      <c r="O46" s="12"/>
      <c r="P46" s="12"/>
      <c r="Q46" s="13"/>
      <c r="R46" s="104"/>
      <c r="S46" s="12"/>
      <c r="T46" s="12"/>
      <c r="U46" s="82"/>
      <c r="V46" s="104"/>
      <c r="W46" s="12"/>
      <c r="X46" s="12"/>
      <c r="Y46" s="82"/>
      <c r="Z46" s="11"/>
      <c r="AA46" s="12"/>
      <c r="AB46" s="12"/>
      <c r="AC46" s="82"/>
    </row>
    <row r="47" spans="1:29" ht="10" customHeight="1" x14ac:dyDescent="0.25">
      <c r="A47" s="153"/>
      <c r="B47" s="104"/>
      <c r="C47" s="12"/>
      <c r="D47" s="12"/>
      <c r="E47" s="13"/>
      <c r="F47" s="119"/>
      <c r="G47" s="12"/>
      <c r="H47" s="12"/>
      <c r="I47" s="13"/>
      <c r="J47" s="11"/>
      <c r="K47" s="12"/>
      <c r="L47" s="12"/>
      <c r="M47" s="13"/>
      <c r="N47" s="11"/>
      <c r="O47" s="12"/>
      <c r="P47" s="12"/>
      <c r="Q47" s="13"/>
      <c r="R47" s="104"/>
      <c r="S47" s="12"/>
      <c r="T47" s="12"/>
      <c r="U47" s="82"/>
      <c r="V47" s="11"/>
      <c r="W47" s="12"/>
      <c r="X47" s="12"/>
      <c r="Y47" s="13"/>
      <c r="Z47" s="11"/>
      <c r="AA47" s="12"/>
      <c r="AB47" s="12"/>
      <c r="AC47" s="82"/>
    </row>
    <row r="48" spans="1:29" ht="10" customHeight="1" thickBot="1" x14ac:dyDescent="0.3">
      <c r="A48" s="154"/>
      <c r="B48" s="107"/>
      <c r="C48" s="17"/>
      <c r="D48" s="17"/>
      <c r="E48" s="18"/>
      <c r="F48" s="99"/>
      <c r="G48" s="17"/>
      <c r="H48" s="17"/>
      <c r="I48" s="18"/>
      <c r="J48" s="16"/>
      <c r="K48" s="17"/>
      <c r="L48" s="17"/>
      <c r="M48" s="18"/>
      <c r="N48" s="16"/>
      <c r="O48" s="17"/>
      <c r="P48" s="17"/>
      <c r="Q48" s="18"/>
      <c r="R48" s="16"/>
      <c r="S48" s="17"/>
      <c r="T48" s="17"/>
      <c r="U48" s="18"/>
      <c r="V48" s="16"/>
      <c r="W48" s="17"/>
      <c r="X48" s="17"/>
      <c r="Y48" s="18"/>
      <c r="Z48" s="16"/>
      <c r="AA48" s="17"/>
      <c r="AB48" s="17"/>
      <c r="AC48" s="96"/>
    </row>
    <row r="49" spans="1:29" ht="10" customHeight="1" x14ac:dyDescent="0.25">
      <c r="A49" s="152" t="s">
        <v>10</v>
      </c>
      <c r="B49" s="128"/>
      <c r="C49" s="22"/>
      <c r="D49" s="22"/>
      <c r="E49" s="83"/>
      <c r="F49" s="103">
        <v>633</v>
      </c>
      <c r="G49" s="22">
        <v>30</v>
      </c>
      <c r="H49" s="22">
        <v>4</v>
      </c>
      <c r="I49" s="83" t="s">
        <v>7</v>
      </c>
      <c r="J49" s="103">
        <v>838</v>
      </c>
      <c r="K49" s="22">
        <v>45</v>
      </c>
      <c r="L49" s="22">
        <v>10</v>
      </c>
      <c r="M49" s="83" t="s">
        <v>15</v>
      </c>
      <c r="N49" s="103"/>
      <c r="O49" s="22"/>
      <c r="P49" s="22"/>
      <c r="Q49" s="83"/>
      <c r="R49" s="103">
        <v>746</v>
      </c>
      <c r="S49" s="22">
        <v>25</v>
      </c>
      <c r="T49" s="22">
        <v>8</v>
      </c>
      <c r="U49" s="83" t="s">
        <v>15</v>
      </c>
      <c r="V49" s="103">
        <v>2002</v>
      </c>
      <c r="W49" s="22">
        <v>18</v>
      </c>
      <c r="X49" s="22">
        <v>4</v>
      </c>
      <c r="Y49" s="83" t="s">
        <v>15</v>
      </c>
      <c r="Z49" s="103">
        <v>1</v>
      </c>
      <c r="AA49" s="22">
        <v>25</v>
      </c>
      <c r="AB49" s="22">
        <v>6</v>
      </c>
      <c r="AC49" s="83" t="s">
        <v>15</v>
      </c>
    </row>
    <row r="50" spans="1:29" ht="10" customHeight="1" x14ac:dyDescent="0.25">
      <c r="A50" s="153"/>
      <c r="B50" s="104"/>
      <c r="C50" s="12"/>
      <c r="D50" s="12"/>
      <c r="E50" s="82"/>
      <c r="F50" s="121"/>
      <c r="G50" s="12"/>
      <c r="H50" s="12"/>
      <c r="I50" s="82"/>
      <c r="J50" s="104"/>
      <c r="K50" s="12"/>
      <c r="L50" s="12"/>
      <c r="M50" s="82"/>
      <c r="N50" s="104"/>
      <c r="O50" s="12"/>
      <c r="P50" s="12"/>
      <c r="Q50" s="82"/>
      <c r="R50" s="104"/>
      <c r="S50" s="12"/>
      <c r="T50" s="12"/>
      <c r="U50" s="82"/>
      <c r="V50" s="11"/>
      <c r="W50" s="12"/>
      <c r="X50" s="12"/>
      <c r="Y50" s="13"/>
      <c r="Z50" s="11"/>
      <c r="AA50" s="12"/>
      <c r="AB50" s="12"/>
      <c r="AC50" s="82"/>
    </row>
    <row r="51" spans="1:29" ht="10" customHeight="1" x14ac:dyDescent="0.25">
      <c r="A51" s="153"/>
      <c r="B51" s="104"/>
      <c r="C51" s="12"/>
      <c r="D51" s="12"/>
      <c r="E51" s="13"/>
      <c r="F51" s="121"/>
      <c r="G51" s="12"/>
      <c r="H51" s="12"/>
      <c r="I51" s="82"/>
      <c r="J51" s="106"/>
      <c r="K51" s="7"/>
      <c r="L51" s="7"/>
      <c r="M51" s="86"/>
      <c r="N51" s="11"/>
      <c r="O51" s="12"/>
      <c r="P51" s="12"/>
      <c r="Q51" s="13"/>
      <c r="R51" s="104"/>
      <c r="S51" s="12"/>
      <c r="T51" s="12"/>
      <c r="U51" s="82"/>
      <c r="V51" s="11"/>
      <c r="W51" s="12"/>
      <c r="X51" s="12"/>
      <c r="Y51" s="13"/>
      <c r="Z51" s="11"/>
      <c r="AA51" s="12"/>
      <c r="AB51" s="12"/>
      <c r="AC51" s="82"/>
    </row>
    <row r="52" spans="1:29" ht="10" customHeight="1" x14ac:dyDescent="0.25">
      <c r="A52" s="153"/>
      <c r="B52" s="104"/>
      <c r="C52" s="12"/>
      <c r="D52" s="12"/>
      <c r="E52" s="13"/>
      <c r="F52" s="119"/>
      <c r="G52" s="12"/>
      <c r="H52" s="12"/>
      <c r="I52" s="13"/>
      <c r="J52" s="11"/>
      <c r="K52" s="12"/>
      <c r="L52" s="12"/>
      <c r="M52" s="13"/>
      <c r="N52" s="11"/>
      <c r="O52" s="12"/>
      <c r="P52" s="12"/>
      <c r="Q52" s="13"/>
      <c r="R52" s="11"/>
      <c r="S52" s="12"/>
      <c r="T52" s="12"/>
      <c r="U52" s="13"/>
      <c r="V52" s="11"/>
      <c r="W52" s="12"/>
      <c r="X52" s="12"/>
      <c r="Y52" s="13"/>
      <c r="Z52" s="9"/>
      <c r="AA52" s="7"/>
      <c r="AB52" s="7"/>
      <c r="AC52" s="86"/>
    </row>
    <row r="53" spans="1:29" ht="10" customHeight="1" thickBot="1" x14ac:dyDescent="0.3">
      <c r="A53" s="153"/>
      <c r="B53" s="105"/>
      <c r="C53" s="30"/>
      <c r="D53" s="30"/>
      <c r="E53" s="31"/>
      <c r="F53" s="120"/>
      <c r="G53" s="30"/>
      <c r="H53" s="30"/>
      <c r="I53" s="31"/>
      <c r="J53" s="29"/>
      <c r="K53" s="30"/>
      <c r="L53" s="30"/>
      <c r="M53" s="31"/>
      <c r="N53" s="29"/>
      <c r="O53" s="30"/>
      <c r="P53" s="30"/>
      <c r="Q53" s="31"/>
      <c r="R53" s="29"/>
      <c r="S53" s="30"/>
      <c r="T53" s="30"/>
      <c r="U53" s="31"/>
      <c r="V53" s="29"/>
      <c r="W53" s="30"/>
      <c r="X53" s="30"/>
      <c r="Y53" s="31"/>
      <c r="Z53" s="105"/>
      <c r="AA53" s="30"/>
      <c r="AB53" s="30"/>
      <c r="AC53" s="93"/>
    </row>
    <row r="54" spans="1:29" ht="10" customHeight="1" x14ac:dyDescent="0.25">
      <c r="A54" s="157" t="s">
        <v>26</v>
      </c>
      <c r="B54" s="128"/>
      <c r="C54" s="22"/>
      <c r="D54" s="22"/>
      <c r="E54" s="83"/>
      <c r="F54" s="103">
        <v>7</v>
      </c>
      <c r="G54" s="22">
        <v>4</v>
      </c>
      <c r="H54" s="22">
        <v>2</v>
      </c>
      <c r="I54" s="83" t="s">
        <v>29</v>
      </c>
      <c r="J54" s="103">
        <v>1</v>
      </c>
      <c r="K54" s="22">
        <v>5</v>
      </c>
      <c r="L54" s="22">
        <v>2</v>
      </c>
      <c r="M54" s="83" t="s">
        <v>15</v>
      </c>
      <c r="N54" s="103"/>
      <c r="O54" s="22"/>
      <c r="P54" s="22"/>
      <c r="Q54" s="83"/>
      <c r="R54" s="103">
        <v>767</v>
      </c>
      <c r="S54" s="22">
        <v>15</v>
      </c>
      <c r="T54" s="22">
        <v>4</v>
      </c>
      <c r="U54" s="83" t="s">
        <v>29</v>
      </c>
      <c r="V54" s="103">
        <v>1</v>
      </c>
      <c r="W54" s="22">
        <v>20</v>
      </c>
      <c r="X54" s="22">
        <v>4</v>
      </c>
      <c r="Y54" s="83" t="s">
        <v>15</v>
      </c>
      <c r="Z54" s="21"/>
      <c r="AA54" s="22"/>
      <c r="AB54" s="22"/>
      <c r="AC54" s="83"/>
    </row>
    <row r="55" spans="1:29" ht="10" customHeight="1" thickBot="1" x14ac:dyDescent="0.3">
      <c r="A55" s="147"/>
      <c r="B55" s="129"/>
      <c r="C55" s="12"/>
      <c r="D55" s="12"/>
      <c r="E55" s="82"/>
      <c r="F55" s="104">
        <v>2</v>
      </c>
      <c r="G55" s="12">
        <v>10</v>
      </c>
      <c r="H55" s="12">
        <v>2</v>
      </c>
      <c r="I55" s="82" t="s">
        <v>15</v>
      </c>
      <c r="J55" s="119"/>
      <c r="K55" s="12"/>
      <c r="L55" s="12"/>
      <c r="M55" s="82" t="s">
        <v>15</v>
      </c>
      <c r="N55" s="11"/>
      <c r="O55" s="12"/>
      <c r="P55" s="12"/>
      <c r="Q55" s="82"/>
      <c r="R55" s="104"/>
      <c r="S55" s="12"/>
      <c r="T55" s="12"/>
      <c r="U55" s="82"/>
      <c r="V55" s="11"/>
      <c r="W55" s="12"/>
      <c r="X55" s="12"/>
      <c r="Y55" s="82"/>
      <c r="Z55" s="16"/>
      <c r="AA55" s="17"/>
      <c r="AB55" s="17"/>
      <c r="AC55" s="96"/>
    </row>
    <row r="56" spans="1:29" ht="10" customHeight="1" x14ac:dyDescent="0.25">
      <c r="A56" s="157" t="s">
        <v>27</v>
      </c>
      <c r="B56" s="128"/>
      <c r="C56" s="22"/>
      <c r="D56" s="22"/>
      <c r="E56" s="83"/>
      <c r="F56" s="103">
        <v>992</v>
      </c>
      <c r="G56" s="22">
        <v>3</v>
      </c>
      <c r="H56" s="22">
        <v>2</v>
      </c>
      <c r="I56" s="83" t="s">
        <v>15</v>
      </c>
      <c r="J56" s="103">
        <v>772</v>
      </c>
      <c r="K56" s="22">
        <v>31</v>
      </c>
      <c r="L56" s="22">
        <v>5</v>
      </c>
      <c r="M56" s="83" t="s">
        <v>15</v>
      </c>
      <c r="N56" s="21"/>
      <c r="O56" s="22"/>
      <c r="P56" s="22"/>
      <c r="Q56" s="23"/>
      <c r="R56" s="103">
        <v>70</v>
      </c>
      <c r="S56" s="22">
        <v>15</v>
      </c>
      <c r="T56" s="22">
        <v>3</v>
      </c>
      <c r="U56" s="83" t="s">
        <v>15</v>
      </c>
      <c r="V56" s="21"/>
      <c r="W56" s="22"/>
      <c r="X56" s="22"/>
      <c r="Y56" s="83"/>
      <c r="Z56" s="9"/>
      <c r="AA56" s="7"/>
      <c r="AB56" s="7"/>
      <c r="AC56" s="86"/>
    </row>
    <row r="57" spans="1:29" ht="10" customHeight="1" x14ac:dyDescent="0.25">
      <c r="A57" s="146"/>
      <c r="B57" s="104"/>
      <c r="C57" s="12"/>
      <c r="D57" s="12"/>
      <c r="E57" s="13"/>
      <c r="F57" s="121"/>
      <c r="G57" s="12"/>
      <c r="H57" s="12"/>
      <c r="I57" s="82"/>
      <c r="J57" s="104"/>
      <c r="K57" s="12"/>
      <c r="L57" s="12"/>
      <c r="M57" s="82"/>
      <c r="N57" s="11"/>
      <c r="O57" s="12"/>
      <c r="P57" s="12"/>
      <c r="Q57" s="13"/>
      <c r="R57" s="104"/>
      <c r="S57" s="12"/>
      <c r="T57" s="12"/>
      <c r="U57" s="82"/>
      <c r="V57" s="11"/>
      <c r="W57" s="12"/>
      <c r="X57" s="12"/>
      <c r="Y57" s="13"/>
      <c r="Z57" s="11"/>
      <c r="AA57" s="12"/>
      <c r="AB57" s="12"/>
      <c r="AC57" s="82"/>
    </row>
    <row r="58" spans="1:29" ht="10" customHeight="1" thickBot="1" x14ac:dyDescent="0.3">
      <c r="A58" s="148"/>
      <c r="B58" s="107"/>
      <c r="C58" s="17"/>
      <c r="D58" s="17"/>
      <c r="E58" s="18"/>
      <c r="F58" s="99"/>
      <c r="G58" s="17"/>
      <c r="H58" s="17"/>
      <c r="I58" s="18"/>
      <c r="J58" s="16"/>
      <c r="K58" s="17"/>
      <c r="L58" s="17"/>
      <c r="M58" s="18"/>
      <c r="N58" s="16"/>
      <c r="O58" s="17"/>
      <c r="P58" s="17"/>
      <c r="Q58" s="18"/>
      <c r="R58" s="16"/>
      <c r="S58" s="17"/>
      <c r="T58" s="17"/>
      <c r="U58" s="18"/>
      <c r="V58" s="16"/>
      <c r="W58" s="17"/>
      <c r="X58" s="17"/>
      <c r="Y58" s="18"/>
      <c r="Z58" s="107"/>
      <c r="AA58" s="17"/>
      <c r="AB58" s="17"/>
      <c r="AC58" s="96"/>
    </row>
    <row r="59" spans="1:29" ht="10" customHeight="1" x14ac:dyDescent="0.25">
      <c r="A59" s="157" t="s">
        <v>28</v>
      </c>
      <c r="B59" s="112"/>
      <c r="C59" s="7"/>
      <c r="D59" s="7"/>
      <c r="E59" s="86"/>
      <c r="F59" s="118"/>
      <c r="G59" s="22"/>
      <c r="H59" s="22"/>
      <c r="I59" s="83"/>
      <c r="J59" s="106"/>
      <c r="K59" s="7"/>
      <c r="L59" s="7"/>
      <c r="M59" s="86"/>
      <c r="N59" s="9"/>
      <c r="O59" s="7"/>
      <c r="P59" s="7"/>
      <c r="Q59" s="86"/>
      <c r="R59" s="106"/>
      <c r="S59" s="7"/>
      <c r="T59" s="7"/>
      <c r="U59" s="86"/>
      <c r="V59" s="106"/>
      <c r="W59" s="7"/>
      <c r="X59" s="7"/>
      <c r="Y59" s="86"/>
      <c r="Z59" s="9"/>
      <c r="AA59" s="7"/>
      <c r="AB59" s="7"/>
      <c r="AC59" s="86"/>
    </row>
    <row r="60" spans="1:29" ht="11.25" customHeight="1" thickBot="1" x14ac:dyDescent="0.3">
      <c r="A60" s="148"/>
      <c r="B60" s="132"/>
      <c r="C60" s="36"/>
      <c r="D60" s="36"/>
      <c r="E60" s="111"/>
      <c r="F60" s="123"/>
      <c r="G60" s="36"/>
      <c r="H60" s="36"/>
      <c r="I60" s="111"/>
      <c r="J60" s="38"/>
      <c r="K60" s="36"/>
      <c r="L60" s="36"/>
      <c r="M60" s="37"/>
      <c r="N60" s="38"/>
      <c r="O60" s="36"/>
      <c r="P60" s="36"/>
      <c r="Q60" s="37"/>
      <c r="R60" s="104"/>
      <c r="S60" s="12"/>
      <c r="T60" s="12"/>
      <c r="U60" s="82"/>
      <c r="V60" s="35"/>
      <c r="W60" s="36"/>
      <c r="X60" s="36"/>
      <c r="Y60" s="37"/>
      <c r="Z60" s="99"/>
      <c r="AA60" s="100"/>
      <c r="AB60" s="100"/>
      <c r="AC60" s="96"/>
    </row>
    <row r="61" spans="1:29" s="43" customFormat="1" ht="13.5" customHeight="1" thickBot="1" x14ac:dyDescent="0.35">
      <c r="A61" s="39" t="s">
        <v>1</v>
      </c>
      <c r="B61" s="40">
        <f>+COUNTA(B3:B60)</f>
        <v>4</v>
      </c>
      <c r="C61" s="41">
        <f>SUM(C3:C60)</f>
        <v>48</v>
      </c>
      <c r="D61" s="41">
        <f>SUM(D3:D60)</f>
        <v>20</v>
      </c>
      <c r="E61" s="42"/>
      <c r="F61" s="40">
        <f>+COUNTA(F3:F60)</f>
        <v>18</v>
      </c>
      <c r="G61" s="41">
        <f>SUM(G3:G60)</f>
        <v>264</v>
      </c>
      <c r="H61" s="41">
        <f>SUM(H3:H60)</f>
        <v>62</v>
      </c>
      <c r="I61" s="42"/>
      <c r="J61" s="40">
        <f>+COUNTA(J3:J60)-2</f>
        <v>18</v>
      </c>
      <c r="K61" s="41">
        <f>SUM(K3:K60)</f>
        <v>392</v>
      </c>
      <c r="L61" s="41">
        <f>SUM(L3:L60)</f>
        <v>81</v>
      </c>
      <c r="M61" s="42"/>
      <c r="N61" s="40">
        <f>+COUNTA(N3:N60)</f>
        <v>7</v>
      </c>
      <c r="O61" s="41">
        <f>SUM(O3:O60)</f>
        <v>74</v>
      </c>
      <c r="P61" s="41">
        <f>SUM(P3:P60)</f>
        <v>23</v>
      </c>
      <c r="Q61" s="42"/>
      <c r="R61" s="40">
        <f>+COUNTA(R3:R60)</f>
        <v>7</v>
      </c>
      <c r="S61" s="41">
        <f>SUM(S3:S60)</f>
        <v>102</v>
      </c>
      <c r="T61" s="41">
        <f>SUM(T3:T60)</f>
        <v>27</v>
      </c>
      <c r="U61" s="42"/>
      <c r="V61" s="40">
        <f>+COUNTA(V3:V60)</f>
        <v>11</v>
      </c>
      <c r="W61" s="41">
        <f>SUM(W3:W60)</f>
        <v>174</v>
      </c>
      <c r="X61" s="41">
        <f>SUM(X3:X60)</f>
        <v>44</v>
      </c>
      <c r="Y61" s="42"/>
      <c r="Z61" s="40">
        <f>+COUNTA(Z3:Z60)</f>
        <v>2</v>
      </c>
      <c r="AA61" s="41">
        <f>SUM(AA3:AA60)</f>
        <v>50</v>
      </c>
      <c r="AB61" s="41">
        <f>SUM(AB3:AB60)</f>
        <v>10</v>
      </c>
      <c r="AC61" s="42"/>
    </row>
    <row r="62" spans="1:29" s="51" customFormat="1" ht="13.5" customHeight="1" x14ac:dyDescent="0.2">
      <c r="A62" s="44"/>
      <c r="B62" s="45">
        <f>COUNTIF(E3:E60,"OOC")</f>
        <v>3</v>
      </c>
      <c r="C62" s="46">
        <f>SUMIF(E3:E60,"OOC",C3:C60)</f>
        <v>45</v>
      </c>
      <c r="D62" s="46">
        <f>SUMIF(E3:E60,"OOC",D3:D60)</f>
        <v>18</v>
      </c>
      <c r="E62" s="47" t="s">
        <v>15</v>
      </c>
      <c r="F62" s="48">
        <f>COUNTIF(I3:I60,"OOC")</f>
        <v>10</v>
      </c>
      <c r="G62" s="49">
        <f>SUMIF(I3:I60,"OOC",G3:G60)</f>
        <v>147</v>
      </c>
      <c r="H62" s="49">
        <f>SUMIF(I3:I60,"OOC",H3:H60)</f>
        <v>38</v>
      </c>
      <c r="I62" s="50" t="s">
        <v>15</v>
      </c>
      <c r="J62" s="48">
        <f>COUNTIF(M3:M60,"OOC")</f>
        <v>13</v>
      </c>
      <c r="K62" s="49">
        <f>SUMIF(M3:M60,"OOC",K3:K60)</f>
        <v>253</v>
      </c>
      <c r="L62" s="49">
        <f>SUMIF(M3:M60,"OOC",L3:L60)</f>
        <v>56</v>
      </c>
      <c r="M62" s="50" t="s">
        <v>15</v>
      </c>
      <c r="N62" s="48">
        <f>COUNTIF(Q3:Q60,"OOC")</f>
        <v>7</v>
      </c>
      <c r="O62" s="49">
        <f>SUMIF(Q3:Q60,"OOC",O3:O60)</f>
        <v>74</v>
      </c>
      <c r="P62" s="49">
        <f>SUMIF(Q3:Q60,"OOC",P3:P60)</f>
        <v>23</v>
      </c>
      <c r="Q62" s="50" t="s">
        <v>15</v>
      </c>
      <c r="R62" s="48">
        <f>COUNTIF(U3:U60,"OOC")</f>
        <v>2</v>
      </c>
      <c r="S62" s="49">
        <f>SUMIF(U3:U60,"OOC",S3:S60)</f>
        <v>40</v>
      </c>
      <c r="T62" s="49">
        <f>SUMIF(U3:U60,"OOC",T3:T60)</f>
        <v>11</v>
      </c>
      <c r="U62" s="50" t="s">
        <v>15</v>
      </c>
      <c r="V62" s="48">
        <f>COUNTIF(Y3:Y60,"OOC")</f>
        <v>6</v>
      </c>
      <c r="W62" s="49">
        <f>SUMIF(Y3:Y60,"OOC",W3:W60)</f>
        <v>107</v>
      </c>
      <c r="X62" s="49">
        <f>SUMIF(Y3:Y60,"OOC",X3:X60)</f>
        <v>29</v>
      </c>
      <c r="Y62" s="50" t="s">
        <v>15</v>
      </c>
      <c r="Z62" s="48">
        <f>COUNTIF(AC3:AC60,"OOC")</f>
        <v>1</v>
      </c>
      <c r="AA62" s="49">
        <f>SUMIF(AC3:AC60,"OOC",AA3:AA60)</f>
        <v>25</v>
      </c>
      <c r="AB62" s="49">
        <f>SUMIF(AC3:AC60,"OOC",AB3:AB60)</f>
        <v>6</v>
      </c>
      <c r="AC62" s="50" t="s">
        <v>15</v>
      </c>
    </row>
    <row r="63" spans="1:29" s="51" customFormat="1" ht="13.5" customHeight="1" thickBot="1" x14ac:dyDescent="0.25">
      <c r="A63" s="52"/>
      <c r="B63" s="35">
        <f>B61-B62</f>
        <v>1</v>
      </c>
      <c r="C63" s="36">
        <f>C61-C62</f>
        <v>3</v>
      </c>
      <c r="D63" s="36">
        <f>D61-D62</f>
        <v>2</v>
      </c>
      <c r="E63" s="53" t="s">
        <v>17</v>
      </c>
      <c r="F63" s="54">
        <f>F61-F62</f>
        <v>8</v>
      </c>
      <c r="G63" s="54">
        <f>G61-G62</f>
        <v>117</v>
      </c>
      <c r="H63" s="54">
        <f>H61-H62</f>
        <v>24</v>
      </c>
      <c r="I63" s="53" t="s">
        <v>17</v>
      </c>
      <c r="J63" s="54">
        <f>J61-J62</f>
        <v>5</v>
      </c>
      <c r="K63" s="54">
        <f>K61-K62</f>
        <v>139</v>
      </c>
      <c r="L63" s="54">
        <f>L61-L62</f>
        <v>25</v>
      </c>
      <c r="M63" s="53" t="s">
        <v>17</v>
      </c>
      <c r="N63" s="54">
        <f>N61-N62</f>
        <v>0</v>
      </c>
      <c r="O63" s="54">
        <f>O61-O62</f>
        <v>0</v>
      </c>
      <c r="P63" s="54">
        <f>P61-P62</f>
        <v>0</v>
      </c>
      <c r="Q63" s="53" t="s">
        <v>17</v>
      </c>
      <c r="R63" s="54">
        <f>R61-R62</f>
        <v>5</v>
      </c>
      <c r="S63" s="54">
        <f>S61-S62</f>
        <v>62</v>
      </c>
      <c r="T63" s="54">
        <f>T61-T62</f>
        <v>16</v>
      </c>
      <c r="U63" s="53" t="s">
        <v>17</v>
      </c>
      <c r="V63" s="54">
        <f>V61-V62</f>
        <v>5</v>
      </c>
      <c r="W63" s="54">
        <f>W61-W62</f>
        <v>67</v>
      </c>
      <c r="X63" s="54">
        <f>X61-X62</f>
        <v>15</v>
      </c>
      <c r="Y63" s="127" t="s">
        <v>17</v>
      </c>
      <c r="Z63" s="54">
        <f>Z61-Z62</f>
        <v>1</v>
      </c>
      <c r="AA63" s="54">
        <f>AA61-AA62</f>
        <v>25</v>
      </c>
      <c r="AB63" s="54">
        <f>AB61-AB62</f>
        <v>4</v>
      </c>
      <c r="AC63" s="53" t="s">
        <v>17</v>
      </c>
    </row>
    <row r="64" spans="1:29" s="6" customFormat="1" ht="13" hidden="1" thickBot="1" x14ac:dyDescent="0.3">
      <c r="A64" s="3" t="s">
        <v>3</v>
      </c>
      <c r="B64" s="55" t="s">
        <v>4</v>
      </c>
      <c r="C64" s="56" t="s">
        <v>6</v>
      </c>
      <c r="D64" s="56" t="s">
        <v>7</v>
      </c>
      <c r="E64" s="56" t="s">
        <v>8</v>
      </c>
      <c r="F64" s="55" t="s">
        <v>4</v>
      </c>
      <c r="G64" s="56" t="s">
        <v>6</v>
      </c>
      <c r="H64" s="56" t="s">
        <v>7</v>
      </c>
      <c r="I64" s="56" t="s">
        <v>8</v>
      </c>
      <c r="J64" s="55" t="s">
        <v>4</v>
      </c>
      <c r="K64" s="56" t="s">
        <v>6</v>
      </c>
      <c r="L64" s="56" t="s">
        <v>7</v>
      </c>
      <c r="M64" s="56" t="s">
        <v>8</v>
      </c>
      <c r="N64" s="55" t="s">
        <v>4</v>
      </c>
      <c r="O64" s="56" t="s">
        <v>6</v>
      </c>
      <c r="P64" s="56" t="s">
        <v>7</v>
      </c>
      <c r="Q64" s="56" t="s">
        <v>8</v>
      </c>
      <c r="R64" s="55" t="s">
        <v>4</v>
      </c>
      <c r="S64" s="56" t="s">
        <v>6</v>
      </c>
      <c r="T64" s="56" t="s">
        <v>7</v>
      </c>
      <c r="U64" s="56" t="s">
        <v>8</v>
      </c>
      <c r="V64" s="55" t="s">
        <v>4</v>
      </c>
      <c r="W64" s="56" t="s">
        <v>6</v>
      </c>
      <c r="X64" s="56" t="s">
        <v>7</v>
      </c>
      <c r="Y64" s="56" t="s">
        <v>8</v>
      </c>
      <c r="Z64" s="55" t="s">
        <v>4</v>
      </c>
      <c r="AA64" s="56" t="s">
        <v>6</v>
      </c>
      <c r="AB64" s="5" t="s">
        <v>7</v>
      </c>
      <c r="AC64" s="56" t="s">
        <v>8</v>
      </c>
    </row>
    <row r="65" spans="1:29" s="6" customFormat="1" ht="13.5" hidden="1" thickBot="1" x14ac:dyDescent="0.35">
      <c r="A65" s="1" t="s">
        <v>0</v>
      </c>
      <c r="B65" s="142" t="str">
        <f>B1</f>
        <v xml:space="preserve">JUNE 7 </v>
      </c>
      <c r="C65" s="150"/>
      <c r="D65" s="150"/>
      <c r="E65" s="151"/>
      <c r="F65" s="142" t="str">
        <f t="shared" ref="F65" si="0">F1</f>
        <v xml:space="preserve">JUNE 14 </v>
      </c>
      <c r="G65" s="150"/>
      <c r="H65" s="150"/>
      <c r="I65" s="151"/>
      <c r="J65" s="142" t="str">
        <f t="shared" ref="J65" si="1">J1</f>
        <v xml:space="preserve">JUNE 21 - FULL     </v>
      </c>
      <c r="K65" s="150"/>
      <c r="L65" s="150"/>
      <c r="M65" s="151"/>
      <c r="N65" s="142" t="str">
        <f t="shared" ref="N65" si="2">N1</f>
        <v>JUNE 28</v>
      </c>
      <c r="O65" s="150"/>
      <c r="P65" s="150"/>
      <c r="Q65" s="151"/>
      <c r="R65" s="142" t="str">
        <f t="shared" ref="R65" si="3">R1</f>
        <v xml:space="preserve">JULY 5 </v>
      </c>
      <c r="S65" s="150"/>
      <c r="T65" s="150"/>
      <c r="U65" s="151"/>
      <c r="V65" s="142" t="str">
        <f t="shared" ref="V65" si="4">V1</f>
        <v xml:space="preserve">JULY 12 </v>
      </c>
      <c r="W65" s="150"/>
      <c r="X65" s="150"/>
      <c r="Y65" s="151"/>
      <c r="Z65" s="142" t="str">
        <f t="shared" ref="Z65" si="5">Z1</f>
        <v>JULY 19</v>
      </c>
      <c r="AA65" s="150"/>
      <c r="AB65" s="150"/>
      <c r="AC65" s="151"/>
    </row>
    <row r="66" spans="1:29" ht="15.5" hidden="1" x14ac:dyDescent="0.35">
      <c r="A66" s="57" t="s">
        <v>11</v>
      </c>
      <c r="B66" s="164" t="s">
        <v>16</v>
      </c>
      <c r="C66" s="165"/>
      <c r="D66" s="58">
        <f>SUM(D67:D68)</f>
        <v>1104</v>
      </c>
      <c r="E66" s="59"/>
      <c r="F66" s="164" t="s">
        <v>12</v>
      </c>
      <c r="G66" s="165"/>
      <c r="H66" s="58">
        <f>SUM(H67:H68)</f>
        <v>267</v>
      </c>
      <c r="I66" s="60"/>
      <c r="J66" s="164" t="s">
        <v>13</v>
      </c>
      <c r="K66" s="165"/>
      <c r="L66" s="165"/>
      <c r="M66" s="58">
        <f>SUM(M67:M68)</f>
        <v>67</v>
      </c>
      <c r="N66" s="61"/>
      <c r="O66" s="61"/>
      <c r="P66" s="62"/>
      <c r="Q66" s="63" t="s">
        <v>14</v>
      </c>
      <c r="R66" s="64">
        <f>+D66/(375+375+375+375+375+375+375)</f>
        <v>0.4205714285714286</v>
      </c>
      <c r="S66" s="60"/>
      <c r="T66" s="60"/>
      <c r="U66" s="60"/>
      <c r="V66" s="60"/>
      <c r="W66" s="60"/>
      <c r="X66" s="60"/>
      <c r="Y66" s="60"/>
      <c r="Z66" s="60"/>
      <c r="AA66" s="60"/>
      <c r="AB66" s="87" t="s">
        <v>30</v>
      </c>
      <c r="AC66" s="65">
        <f>D66-AC67</f>
        <v>-2052</v>
      </c>
    </row>
    <row r="67" spans="1:29" hidden="1" x14ac:dyDescent="0.25">
      <c r="A67" s="66"/>
      <c r="B67" s="67"/>
      <c r="C67" s="68" t="s">
        <v>15</v>
      </c>
      <c r="D67" s="69">
        <f>C62+G62+K62+O62+S62+W62+AA62</f>
        <v>691</v>
      </c>
      <c r="F67" s="71"/>
      <c r="G67" s="68" t="s">
        <v>15</v>
      </c>
      <c r="H67" s="69">
        <f>D62+H62+L62+P62+T62+X62+AB62</f>
        <v>181</v>
      </c>
      <c r="J67" s="71"/>
      <c r="L67" s="68" t="s">
        <v>15</v>
      </c>
      <c r="M67" s="69">
        <f>B62+F62+J62+N62+R62+V62+Z62</f>
        <v>42</v>
      </c>
      <c r="P67" s="71"/>
      <c r="Q67" s="68" t="s">
        <v>15</v>
      </c>
      <c r="R67" s="72">
        <f>D67/D66</f>
        <v>0.62590579710144922</v>
      </c>
      <c r="AB67" s="87" t="s">
        <v>31</v>
      </c>
      <c r="AC67" s="73">
        <v>3156</v>
      </c>
    </row>
    <row r="68" spans="1:29" ht="12" hidden="1" customHeight="1" thickBot="1" x14ac:dyDescent="0.3">
      <c r="A68" s="74"/>
      <c r="B68" s="75"/>
      <c r="C68" s="76" t="s">
        <v>17</v>
      </c>
      <c r="D68" s="77">
        <f>C63+G63+K63+O63+S63+W63+AA63</f>
        <v>413</v>
      </c>
      <c r="E68" s="78"/>
      <c r="F68" s="79"/>
      <c r="G68" s="76" t="s">
        <v>17</v>
      </c>
      <c r="H68" s="77">
        <f>D63+H63+L63+P63+T63+X63+AB63</f>
        <v>86</v>
      </c>
      <c r="I68" s="78"/>
      <c r="J68" s="79"/>
      <c r="K68" s="78"/>
      <c r="L68" s="76" t="s">
        <v>17</v>
      </c>
      <c r="M68" s="77">
        <f>B63+F63+J63+N63+R63+V63+Z63</f>
        <v>25</v>
      </c>
      <c r="N68" s="78"/>
      <c r="O68" s="78"/>
      <c r="P68" s="79"/>
      <c r="Q68" s="76" t="s">
        <v>17</v>
      </c>
      <c r="R68" s="80">
        <f>D68/D66</f>
        <v>0.37409420289855072</v>
      </c>
      <c r="S68" s="114" t="s">
        <v>34</v>
      </c>
      <c r="T68" s="113"/>
      <c r="U68" s="78"/>
      <c r="V68" s="78"/>
      <c r="W68" s="78"/>
      <c r="X68" s="78"/>
      <c r="Y68" s="78"/>
      <c r="Z68" s="78"/>
      <c r="AA68" s="78"/>
      <c r="AB68" s="101" t="s">
        <v>32</v>
      </c>
      <c r="AC68" s="80">
        <f>AC66/AC67</f>
        <v>-0.65019011406844107</v>
      </c>
    </row>
    <row r="70" spans="1:29" hidden="1" x14ac:dyDescent="0.25">
      <c r="K70" s="155">
        <f>SUM(C61,G61,K61,O61,S61,W61)</f>
        <v>1054</v>
      </c>
      <c r="L70" s="155"/>
    </row>
    <row r="71" spans="1:29" x14ac:dyDescent="0.25">
      <c r="K71" s="155"/>
      <c r="L71" s="155"/>
    </row>
  </sheetData>
  <mergeCells count="34">
    <mergeCell ref="V65:Y65"/>
    <mergeCell ref="Z65:AC65"/>
    <mergeCell ref="B65:E65"/>
    <mergeCell ref="F65:I65"/>
    <mergeCell ref="J65:M65"/>
    <mergeCell ref="N65:Q65"/>
    <mergeCell ref="R65:U65"/>
    <mergeCell ref="K70:L70"/>
    <mergeCell ref="K71:L71"/>
    <mergeCell ref="A38:A41"/>
    <mergeCell ref="A59:A60"/>
    <mergeCell ref="A19:A25"/>
    <mergeCell ref="A26:A28"/>
    <mergeCell ref="A29:A30"/>
    <mergeCell ref="A54:A55"/>
    <mergeCell ref="A42:A44"/>
    <mergeCell ref="A56:A58"/>
    <mergeCell ref="A45:A48"/>
    <mergeCell ref="A49:A53"/>
    <mergeCell ref="A34:A37"/>
    <mergeCell ref="B66:C66"/>
    <mergeCell ref="F66:G66"/>
    <mergeCell ref="J66:L66"/>
    <mergeCell ref="A8:A13"/>
    <mergeCell ref="N1:Q1"/>
    <mergeCell ref="A14:A18"/>
    <mergeCell ref="B1:E1"/>
    <mergeCell ref="A31:A33"/>
    <mergeCell ref="A3:A7"/>
    <mergeCell ref="Z1:AC1"/>
    <mergeCell ref="F1:I1"/>
    <mergeCell ref="J1:M1"/>
    <mergeCell ref="V1:Y1"/>
    <mergeCell ref="R1:U1"/>
  </mergeCells>
  <phoneticPr fontId="2" type="noConversion"/>
  <printOptions horizontalCentered="1"/>
  <pageMargins left="0.25" right="0.25" top="0.86" bottom="0.35" header="0.42" footer="0.1"/>
  <pageSetup scale="65" orientation="landscape" r:id="rId1"/>
  <headerFooter alignWithMargins="0">
    <oddHeader>&amp;L&amp;8Denver Area Council&amp;C&amp;"Arial,Bold"&amp;12 &amp;11 2020 CAMP CRIS DOBBINS
&amp;D&amp;R&amp;8Boy Scouts of America</oddHeader>
    <oddFooter>&amp;L&amp;8The limit  is 375 Scouts per week.  Campsites are subject to change depending on the number of participants in each campsite.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A15" sqref="A15"/>
    </sheetView>
  </sheetViews>
  <sheetFormatPr defaultRowHeight="12.5" x14ac:dyDescent="0.25"/>
  <sheetData>
    <row r="1" spans="1:1" x14ac:dyDescent="0.25">
      <c r="A1">
        <v>40</v>
      </c>
    </row>
    <row r="2" spans="1:1" x14ac:dyDescent="0.25">
      <c r="A2">
        <v>50</v>
      </c>
    </row>
    <row r="3" spans="1:1" x14ac:dyDescent="0.25">
      <c r="A3">
        <v>60</v>
      </c>
    </row>
    <row r="4" spans="1:1" x14ac:dyDescent="0.25">
      <c r="A4">
        <v>40</v>
      </c>
    </row>
    <row r="5" spans="1:1" x14ac:dyDescent="0.25">
      <c r="A5">
        <v>40</v>
      </c>
    </row>
    <row r="6" spans="1:1" x14ac:dyDescent="0.25">
      <c r="A6">
        <v>30</v>
      </c>
    </row>
    <row r="7" spans="1:1" x14ac:dyDescent="0.25">
      <c r="A7">
        <v>30</v>
      </c>
    </row>
    <row r="8" spans="1:1" x14ac:dyDescent="0.25">
      <c r="A8">
        <v>50</v>
      </c>
    </row>
    <row r="9" spans="1:1" x14ac:dyDescent="0.25">
      <c r="A9">
        <v>40</v>
      </c>
    </row>
    <row r="10" spans="1:1" x14ac:dyDescent="0.25">
      <c r="A10">
        <v>24</v>
      </c>
    </row>
    <row r="11" spans="1:1" x14ac:dyDescent="0.25">
      <c r="A11">
        <v>50</v>
      </c>
    </row>
    <row r="12" spans="1:1" x14ac:dyDescent="0.25">
      <c r="A12">
        <v>60</v>
      </c>
    </row>
    <row r="13" spans="1:1" x14ac:dyDescent="0.25">
      <c r="A13">
        <v>24</v>
      </c>
    </row>
    <row r="14" spans="1:1" x14ac:dyDescent="0.25">
      <c r="A14">
        <v>36</v>
      </c>
    </row>
    <row r="15" spans="1:1" x14ac:dyDescent="0.25">
      <c r="A15">
        <v>24</v>
      </c>
    </row>
    <row r="17" spans="1:1" x14ac:dyDescent="0.25">
      <c r="A17">
        <f>SUM(A1:A15)</f>
        <v>598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23a62729-77be-4133-87db-7487e36ce139" xsi:nil="true"/>
    <Pictures xmlns="23a62729-77be-4133-87db-7487e36ce139">
      <Url xsi:nil="true"/>
      <Description xsi:nil="true"/>
    </Picture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0E49545629D4C89EC7D5837BD4746" ma:contentTypeVersion="17" ma:contentTypeDescription="Create a new document." ma:contentTypeScope="" ma:versionID="7578fd16990d0a8dbfbd3593ff020489">
  <xsd:schema xmlns:xsd="http://www.w3.org/2001/XMLSchema" xmlns:xs="http://www.w3.org/2001/XMLSchema" xmlns:p="http://schemas.microsoft.com/office/2006/metadata/properties" xmlns:ns1="http://schemas.microsoft.com/sharepoint/v3" xmlns:ns2="23a62729-77be-4133-87db-7487e36ce139" xmlns:ns3="cf049175-b0a7-45d9-89f3-33be1616bcc9" targetNamespace="http://schemas.microsoft.com/office/2006/metadata/properties" ma:root="true" ma:fieldsID="bff949b4b7299b489aabbf4d8a166bd4" ns1:_="" ns2:_="" ns3:_="">
    <xsd:import namespace="http://schemas.microsoft.com/sharepoint/v3"/>
    <xsd:import namespace="23a62729-77be-4133-87db-7487e36ce139"/>
    <xsd:import namespace="cf049175-b0a7-45d9-89f3-33be1616bc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Picture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62729-77be-4133-87db-7487e36ce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Pictures" ma:index="21" nillable="true" ma:displayName="Pictures" ma:format="Image" ma:internalName="Pictur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49175-b0a7-45d9-89f3-33be1616bc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7DF02-042B-4B5A-A7D2-44B7CB82749B}">
  <ds:schemaRefs>
    <ds:schemaRef ds:uri="http://schemas.microsoft.com/office/2006/documentManagement/types"/>
    <ds:schemaRef ds:uri="cf049175-b0a7-45d9-89f3-33be1616bcc9"/>
    <ds:schemaRef ds:uri="http://schemas.microsoft.com/office/2006/metadata/properties"/>
    <ds:schemaRef ds:uri="http://purl.org/dc/elements/1.1/"/>
    <ds:schemaRef ds:uri="http://schemas.microsoft.com/sharepoint/v3"/>
    <ds:schemaRef ds:uri="23a62729-77be-4133-87db-7487e36ce13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DAAE00-AC2F-4FC7-83E8-4483BD98B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a62729-77be-4133-87db-7487e36ce139"/>
    <ds:schemaRef ds:uri="cf049175-b0a7-45d9-89f3-33be1616b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26C10E-771F-45F5-9DEB-BC610060A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McGarry</dc:creator>
  <cp:lastModifiedBy>Mary Ann Romero</cp:lastModifiedBy>
  <cp:lastPrinted>2019-12-06T21:24:17Z</cp:lastPrinted>
  <dcterms:created xsi:type="dcterms:W3CDTF">2006-07-27T17:34:56Z</dcterms:created>
  <dcterms:modified xsi:type="dcterms:W3CDTF">2019-12-06T21:24:17Z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0x0101009330E49545629D4C89EC7D5837BD4746</vt:lpwstr>
  </property>
  <property fmtid="{D5CDD505-2E9C-101B-9397-08002B2CF9AE}" pid="3" name="AuthorIds_UIVersion_14848">
    <vt:lpwstr>75</vt:lpwstr>
  </property>
</Properties>
</file>